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ynologyDrive\GMINA WŁADYSŁAWÓW\postępowanie 2026-2028\do ogłoszenia\"/>
    </mc:Choice>
  </mc:AlternateContent>
  <xr:revisionPtr revIDLastSave="0" documentId="13_ncr:1_{652B22C0-9403-4F15-80C7-AD2CB4D7B212}" xr6:coauthVersionLast="47" xr6:coauthVersionMax="47" xr10:uidLastSave="{00000000-0000-0000-0000-000000000000}"/>
  <bookViews>
    <workbookView xWindow="28680" yWindow="-120" windowWidth="29040" windowHeight="15840" tabRatio="700" xr2:uid="{00000000-000D-0000-FFFF-FFFF00000000}"/>
  </bookViews>
  <sheets>
    <sheet name="budynki" sheetId="1" r:id="rId1"/>
    <sheet name="środki trwałe" sheetId="7" r:id="rId2"/>
    <sheet name="elektronika" sheetId="2" r:id="rId3"/>
    <sheet name="wykaz pojazdów" sheetId="8" r:id="rId4"/>
    <sheet name="szkodowość" sheetId="9" r:id="rId5"/>
  </sheets>
  <definedNames>
    <definedName name="_xlnm.Print_Area" localSheetId="0">budynki!$B$1:$L$74</definedName>
    <definedName name="_xlnm.Print_Area" localSheetId="2">elektronika!$A$1:$D$392</definedName>
    <definedName name="_xlnm.Print_Area" localSheetId="1">'środki trwałe'!$A$1:$D$16</definedName>
    <definedName name="_xlnm.Print_Area" localSheetId="3">'wykaz pojazdów'!$A$1:$R$39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7" l="1"/>
  <c r="C16" i="7"/>
  <c r="F35" i="1"/>
  <c r="F41" i="1"/>
  <c r="F45" i="1"/>
  <c r="F50" i="1"/>
  <c r="F55" i="1"/>
  <c r="F58" i="1"/>
  <c r="F62" i="1"/>
  <c r="F74" i="1"/>
  <c r="C6" i="7"/>
  <c r="C18" i="9"/>
  <c r="D395" i="2"/>
  <c r="D396" i="2"/>
  <c r="D92" i="2"/>
  <c r="D99" i="2"/>
  <c r="D126" i="2"/>
  <c r="D129" i="2"/>
  <c r="D141" i="2"/>
  <c r="D152" i="2"/>
  <c r="D170" i="2"/>
  <c r="D174" i="2"/>
  <c r="D185" i="2"/>
  <c r="D213" i="2"/>
  <c r="D236" i="2"/>
  <c r="D285" i="2"/>
  <c r="D301" i="2"/>
  <c r="D344" i="2"/>
  <c r="D356" i="2"/>
  <c r="D373" i="2"/>
  <c r="D380" i="2"/>
  <c r="D383" i="2"/>
  <c r="D392" i="2"/>
  <c r="F19" i="1" l="1"/>
  <c r="F9" i="1"/>
  <c r="C12" i="7"/>
  <c r="C9" i="7"/>
  <c r="F20" i="1"/>
  <c r="F13" i="1"/>
  <c r="F12" i="1"/>
  <c r="F10" i="1"/>
  <c r="F6" i="1"/>
  <c r="J11" i="8"/>
  <c r="H35" i="1"/>
  <c r="F16" i="1"/>
  <c r="F15" i="1"/>
  <c r="F14" i="1"/>
  <c r="F5" i="1"/>
  <c r="D375" i="2" l="1"/>
  <c r="C11" i="7"/>
  <c r="C10" i="7" l="1"/>
  <c r="C8" i="7" l="1"/>
  <c r="C7" i="7" l="1"/>
</calcChain>
</file>

<file path=xl/sharedStrings.xml><?xml version="1.0" encoding="utf-8"?>
<sst xmlns="http://schemas.openxmlformats.org/spreadsheetml/2006/main" count="819" uniqueCount="627">
  <si>
    <t>lp.</t>
  </si>
  <si>
    <t>rok budowy</t>
  </si>
  <si>
    <t>wartość (początkowa)</t>
  </si>
  <si>
    <t>nazwa środka trwałego</t>
  </si>
  <si>
    <t>rok produkcji</t>
  </si>
  <si>
    <t>Lp.</t>
  </si>
  <si>
    <t>lokalizacja (adres)</t>
  </si>
  <si>
    <t>Łącznie</t>
  </si>
  <si>
    <t xml:space="preserve">wartość początkowa (księgowa brutto)             </t>
  </si>
  <si>
    <t>Wykaz sprzętu elektronicznego stacjonarnego</t>
  </si>
  <si>
    <t>nazwa budynku / budowli</t>
  </si>
  <si>
    <t>Wykaz sprzętu elektronicznego przenośnego</t>
  </si>
  <si>
    <t>Nazwa jednostki</t>
  </si>
  <si>
    <t>środki trwałe,wyposażenie</t>
  </si>
  <si>
    <t>zbiory biblioteczne</t>
  </si>
  <si>
    <t>powierzchnia</t>
  </si>
  <si>
    <t>Konstrukcja</t>
  </si>
  <si>
    <t xml:space="preserve">zabezpieczenia (znane zabiezpieczenia p-poż i przeciw kradzieżowe)                                     </t>
  </si>
  <si>
    <t>wyposażenie</t>
  </si>
  <si>
    <t>Nadzór konserwatora zabytków? Tak\Nie</t>
  </si>
  <si>
    <t>Tabela nr 1                                 wykaz budynków i budowli</t>
  </si>
  <si>
    <t xml:space="preserve">tabela nr 2 środki trwałe, wyposażenie
</t>
  </si>
  <si>
    <t>tabela nr 3</t>
  </si>
  <si>
    <t>wartość odtworzeniowa</t>
  </si>
  <si>
    <t>1.</t>
  </si>
  <si>
    <t>2.</t>
  </si>
  <si>
    <t>Centrum Usług Wspólnych Gminy Władysławów</t>
  </si>
  <si>
    <t>2. Centrum Usług Wspólnych Gminy Władysławów</t>
  </si>
  <si>
    <t>Jednostka centralna</t>
  </si>
  <si>
    <t>Zestaw komputerowy</t>
  </si>
  <si>
    <t>3.</t>
  </si>
  <si>
    <t>4.</t>
  </si>
  <si>
    <t xml:space="preserve">monitor </t>
  </si>
  <si>
    <t>5.</t>
  </si>
  <si>
    <t xml:space="preserve">Drukarka DCP - J105 Brother </t>
  </si>
  <si>
    <t>Drukarka Brother InkBenefit Plus MFC - T920DW</t>
  </si>
  <si>
    <t>Szkoła Podstawowa im. Ks. Jana Twardowskiego we Władysławowie</t>
  </si>
  <si>
    <t>budynki i budowle</t>
  </si>
  <si>
    <t>Jagielońska 1b, 62-710 Władysławów</t>
  </si>
  <si>
    <t>3. Szkoła Podstawowa im. Ks. Jana Twardowskiego we Władysławowie</t>
  </si>
  <si>
    <t>Monitor Interaktywny DIGITAL 75”</t>
  </si>
  <si>
    <t>Monitor Interaktywny insGraf DIGITAL 75”</t>
  </si>
  <si>
    <t>Projektor BENQ</t>
  </si>
  <si>
    <t>Radioodtwarzacz PHILIPS AZ700T 3SZT.</t>
  </si>
  <si>
    <t>Projektor BENQ MS560</t>
  </si>
  <si>
    <t>Gigabatowy punkt dostępowy – 10 sztuk</t>
  </si>
  <si>
    <t>6 500,00 zł</t>
  </si>
  <si>
    <t>Monitor interaktywny insGraf DIGITAL 75 Premium</t>
  </si>
  <si>
    <t>9 999,00 zł</t>
  </si>
  <si>
    <t>Komputer DELL OPTIPLEX 7450 AIO – 4 szt.</t>
  </si>
  <si>
    <t>Monitor interaktywny insGraf DIGITAL 75 FUTURE</t>
  </si>
  <si>
    <t>9 990,00</t>
  </si>
  <si>
    <t xml:space="preserve">9 990,00 </t>
  </si>
  <si>
    <t>Urządzenie wielofunkcyjne kserokopiarka kolor CANON</t>
  </si>
  <si>
    <t xml:space="preserve">12 409,37 </t>
  </si>
  <si>
    <t>Tablica interaktywna+rzutnik</t>
  </si>
  <si>
    <t>7 400,00</t>
  </si>
  <si>
    <t>Monitor interaktywny Newline Tru Touch TT-6519RS</t>
  </si>
  <si>
    <t xml:space="preserve">7 900,00 </t>
  </si>
  <si>
    <t>Projektor Epson EB-X49</t>
  </si>
  <si>
    <t>Nszczarka OPUS CS2212CD</t>
  </si>
  <si>
    <t>Monitor interaktywny insGraf DIGITAL FUTURE 65</t>
  </si>
  <si>
    <t>Drukarka ZEBRA</t>
  </si>
  <si>
    <t>Monitor interaktywny InsGraf Digital Future 65</t>
  </si>
  <si>
    <t>Monitor interaktywny InsGraf Digital Premium 75   2 szt.</t>
  </si>
  <si>
    <t xml:space="preserve">Monitor interaktywny myBoard Grey Arrow 75 </t>
  </si>
  <si>
    <t>Tablica smogowa na ścianie szkoły</t>
  </si>
  <si>
    <t>Tablet Xiaomi Redmi Pad - 25 szt.</t>
  </si>
  <si>
    <t>Knowla Box (Magiczny Box)-aktywna ścian/podłoga</t>
  </si>
  <si>
    <t>Laptop Lenovo V151 szt. , programy multimedialne 4 szt.</t>
  </si>
  <si>
    <t>Modułowe Pracownie Przyrodnicze – moduł Jakość Powietrza</t>
  </si>
  <si>
    <t>1 299,90</t>
  </si>
  <si>
    <t>MPP Geografia kl. 7-8 – licencja dla 3 n-li</t>
  </si>
  <si>
    <t>MPP Pakiet przyrodniczy – licencja dla n-li</t>
  </si>
  <si>
    <t>1 950,00</t>
  </si>
  <si>
    <t>Mikroskop Levenhuk 2L PLUS mix kolorów – 3 szt.</t>
  </si>
  <si>
    <t>1 799,70</t>
  </si>
  <si>
    <t>Laptop Acer TravelMate P2 i5 8GB 256SSD</t>
  </si>
  <si>
    <t>3 999,00</t>
  </si>
  <si>
    <t>LaboLAB – Pogoda i klimat</t>
  </si>
  <si>
    <t>3 290,00</t>
  </si>
  <si>
    <t>Interaktywne Plansze Przyrodnicze - zestaw</t>
  </si>
  <si>
    <t>2 280,00</t>
  </si>
  <si>
    <t>Laptop ASUS ExpertBook B1500CBA – 4 szt.</t>
  </si>
  <si>
    <t xml:space="preserve">12 988,80 </t>
  </si>
  <si>
    <t>Laptop HP Inc.240 G9 – 16 szt.</t>
  </si>
  <si>
    <t>Tablet Lenovo 7 cali (6 sztuk)</t>
  </si>
  <si>
    <t>Drukarka 3D Banach School z pakietem dydaktycznym - 0% VAT</t>
  </si>
  <si>
    <t>Aparat fotograficzny Sony ZV-1 do wideoblogów</t>
  </si>
  <si>
    <t>Kamera przenośna cyfrowa Sony 4K FDR-AX53</t>
  </si>
  <si>
    <t>Mikroport Saramonic Blink 500 B1 8 szt.</t>
  </si>
  <si>
    <t>Zestaw oświetleniowy: Lampa SOFTBOX ze statywem i żarówką</t>
  </si>
  <si>
    <t>Statyw do aparatu i kamery MANFROTTO</t>
  </si>
  <si>
    <t>Mikrofon kierunkowy Saramonic SR-M3</t>
  </si>
  <si>
    <t>Mikrofon</t>
  </si>
  <si>
    <t>Gimbal do aparatu fotograficznego i kamery</t>
  </si>
  <si>
    <t>Green Screen mobilny w obudowie</t>
  </si>
  <si>
    <t>Sony V43D (MHCV43D) - zestaw audio o dużej mocy</t>
  </si>
  <si>
    <t>Stacja lutownicza HOT AIR z grotem 2w1</t>
  </si>
  <si>
    <t>Photon: Robotyka i Sztuczna Inteligencja - zestaw STANDARD</t>
  </si>
  <si>
    <t>Photon Moduł Robotyka i kodowanie</t>
  </si>
  <si>
    <t>Photon Moduł Edukacja Społeczno-Emocjonalna (SEL)</t>
  </si>
  <si>
    <t>Photon Moduł Fizyka</t>
  </si>
  <si>
    <t>Photon Moduł Ekologia</t>
  </si>
  <si>
    <t>Modułowe Pracownie Przyrodnicze - moduł Jakość powietrza</t>
  </si>
  <si>
    <t>LEGO® Education SPIKE™ Essential 8 szt.</t>
  </si>
  <si>
    <t>LEGO® Education SPIKE™ Prime - zestaw podstawowy 8 szt.</t>
  </si>
  <si>
    <t>LEGO® Education BricQ Motion Essential Set 8 szt.</t>
  </si>
  <si>
    <t>LEGO® Education BricQ Motion Prime Set 8 szt.</t>
  </si>
  <si>
    <t>Stół roboczy kuchenny z gniazdem zasilającym 8 szt.</t>
  </si>
  <si>
    <t>Zestaw kulinarny dla 1 ucznia do obróbki termicznej 8 szt.</t>
  </si>
  <si>
    <t>Stół warsztatowy nauczyciela z nadstawką 7 szt.</t>
  </si>
  <si>
    <t>Zestaw narzędzi ucznia*</t>
  </si>
  <si>
    <t xml:space="preserve">Laptop ACER </t>
  </si>
  <si>
    <t>Laptop LENOVO 2SZT</t>
  </si>
  <si>
    <t>Szkoła Podstawowa im. Alfreda Delonga w Kunach</t>
  </si>
  <si>
    <t>sala gimnastyczna</t>
  </si>
  <si>
    <t>Kuny 137, 62-710 Władysławów</t>
  </si>
  <si>
    <t>szkola z sala gimnastyczna</t>
  </si>
  <si>
    <t>4. Szkoła Podstawowa im. Alfreda Delonga w Kunach</t>
  </si>
  <si>
    <t>sprzęt elektroniczny</t>
  </si>
  <si>
    <t>Aparat Fotograficzny Sony ZV-1</t>
  </si>
  <si>
    <t>Aparat Fotograficzny Powe Shot G7 X Mark II</t>
  </si>
  <si>
    <t>Laptop DELL Vostro</t>
  </si>
  <si>
    <t xml:space="preserve">Podłoga interaktywna FUNFLOOR EDU </t>
  </si>
  <si>
    <t>Monitor interaktywny InFOCUS INF65004K65"</t>
  </si>
  <si>
    <t>Laptop Terra Mobile 1516</t>
  </si>
  <si>
    <t>Drukarka 3D FlashForge Adventure 3 (2 sztuki)</t>
  </si>
  <si>
    <t>Monitor Interaktywny InsGrafDIGITAL65''</t>
  </si>
  <si>
    <t>Komputer DELL VOSTRO 3710 ( 5 sztuk)</t>
  </si>
  <si>
    <t>Notebook15 EccoPc (15 sztuk)</t>
  </si>
  <si>
    <t>Monitor  Philips V Line 221V8/00 (5 sztuk)</t>
  </si>
  <si>
    <t>Canon C3226i -kserokopiarka</t>
  </si>
  <si>
    <t>Kosiarka spalinowa</t>
  </si>
  <si>
    <t>Pralka</t>
  </si>
  <si>
    <t>Szkoła Podstawowa w Wyszynie</t>
  </si>
  <si>
    <t>budynek Szkoły</t>
  </si>
  <si>
    <t>Turkowska 1, Wyszyna, 62-710 Władysławów</t>
  </si>
  <si>
    <t>budynek Przedszkola</t>
  </si>
  <si>
    <t>instalacje fotowoltaiczne 38,8 Kw</t>
  </si>
  <si>
    <t>5. Szkoła Podstawowa w Wyszynie</t>
  </si>
  <si>
    <t>radioodtwarzacze PHILIPS 3 szt.</t>
  </si>
  <si>
    <t>laptop ASUS X 509J 6 szt.</t>
  </si>
  <si>
    <t>laptop HP 250 G7 6 szt.</t>
  </si>
  <si>
    <t>laptop DELL latitude 2 szt.</t>
  </si>
  <si>
    <t>Tablet BLOW platinum TAB 10 25 szt.</t>
  </si>
  <si>
    <t>Notebook HP 250 G7</t>
  </si>
  <si>
    <t>SENSE DISC 2 szt.</t>
  </si>
  <si>
    <t>photon moduł robotyka 2 szt.</t>
  </si>
  <si>
    <t>aparat fotograficzny CANON PowerShot G7</t>
  </si>
  <si>
    <t xml:space="preserve">Mikroport Saramonic Blink </t>
  </si>
  <si>
    <t>Dell Inspiron 5502 laptop</t>
  </si>
  <si>
    <t>Zestaw multimedialny (tablica interaktywna+projektor ultrakrótkoogniskowy+głośniki) 2 szt.</t>
  </si>
  <si>
    <t>Jednostka centralna Dell VOSTRO 3888 4 szt.</t>
  </si>
  <si>
    <t>jednostka centralna Platinum 5 szt.</t>
  </si>
  <si>
    <t>drukarka Epson EcoTank L3151 2 szt.</t>
  </si>
  <si>
    <t>urządzenie wielofunkcyjne Epson EcoTank 6160</t>
  </si>
  <si>
    <t>urządzenie wielofunkcyjne Epson EcoTank L3251</t>
  </si>
  <si>
    <t>stacja pogody</t>
  </si>
  <si>
    <t xml:space="preserve">ekosystem Banach 3D z drukarką </t>
  </si>
  <si>
    <t>Zestaw multimedialny (tablica interaktywna+projektor ultrakrótkoogniskowy+głośniki) 1 szt.</t>
  </si>
  <si>
    <t>jednostka centralna Lenovo IdeaCentre 5 szt.</t>
  </si>
  <si>
    <t>Epson EcoTank L4260 2 szt.</t>
  </si>
  <si>
    <t>jednostka centralna DELL VOSTRO 3710</t>
  </si>
  <si>
    <t>monitor Philips V LINE 221V8/00</t>
  </si>
  <si>
    <t>Epson EcoTank L4260 1 szt.</t>
  </si>
  <si>
    <t>urządzenie wielofunkcyjne CANON</t>
  </si>
  <si>
    <t>KNOWLA BOX - urzadzenie z oprogramowaniem</t>
  </si>
  <si>
    <t>Radioodtwarzacze PHILIPS AZ700T/12 2 szt.</t>
  </si>
  <si>
    <t>DELL VOSTRO 3710i3/12100/8GB/256GB/W11Pro</t>
  </si>
  <si>
    <t>Monitor Philips V Line 221V8/00 szt. 6</t>
  </si>
  <si>
    <t>Projektor Vivitek DX283-ST-EDU</t>
  </si>
  <si>
    <t>Notebook / Laptop Dell Inspiron</t>
  </si>
  <si>
    <t>Monitor InteraktwnyHivision DS. 65"</t>
  </si>
  <si>
    <t>Urządzenie wielofunkcyjne HP Smart Tank</t>
  </si>
  <si>
    <t>Urządzenie wielofunkcyjne - atramentowe Epson EcoTank L14150</t>
  </si>
  <si>
    <t>Głośniki Edifier czarne - 3 komplety</t>
  </si>
  <si>
    <t>Radioodtwarzacz Philips CD/MP3/USB</t>
  </si>
  <si>
    <t>Monitor Interaktywny HIKVISION DS.-D5B75RB/EL Android 13 sz.1</t>
  </si>
  <si>
    <t>Gastronomiczna zmywarka Stalgast Aqua 801507 z atestem podstawą i wyposażeniem</t>
  </si>
  <si>
    <t>Komputer ADAX LIBRA WXPC 12400</t>
  </si>
  <si>
    <t>Niszczarka Fellowes 12 C szt. 2</t>
  </si>
  <si>
    <t>6.</t>
  </si>
  <si>
    <t>Szkoła Podstawowa w Chylinie</t>
  </si>
  <si>
    <t xml:space="preserve">budynek szkoły </t>
  </si>
  <si>
    <t>Chylin 87a, 62-710 Władysławów</t>
  </si>
  <si>
    <t>instalacje fotowoltaiczne 28,0kW</t>
  </si>
  <si>
    <t>6. Szkoła Podstawowa w Chylinie</t>
  </si>
  <si>
    <t>Wizualizer myBoard</t>
  </si>
  <si>
    <t>Monitor interaktywny Avtek</t>
  </si>
  <si>
    <t>Sprzęt nagłaśniający</t>
  </si>
  <si>
    <t>Podłoga interaktywna FunFloor EDu</t>
  </si>
  <si>
    <t>Zestawy komputerowe DELL Vostro 10 szt</t>
  </si>
  <si>
    <t>Monitiry Philips 10 szt</t>
  </si>
  <si>
    <t>Monitor interaktywny Insgraf</t>
  </si>
  <si>
    <t>6.  Szkoła Podstawowa w Chylinie</t>
  </si>
  <si>
    <t>Laptopy ASUS 8szt,</t>
  </si>
  <si>
    <t>Laptopy HP 9SZT.</t>
  </si>
  <si>
    <t>Drukarka 3D</t>
  </si>
  <si>
    <t>Aparat fotograficzny Sony</t>
  </si>
  <si>
    <t>Photon Moduł AI Junior</t>
  </si>
  <si>
    <t>Photon Moduł Edukacja Społeczna i Emocje</t>
  </si>
  <si>
    <t>Monitor interaktywny Digital 75"</t>
  </si>
  <si>
    <t>Photon Moduł Specjalne Potrzeby Edukacyjne</t>
  </si>
  <si>
    <t>Monitor interaktywny InsGraf Digital 65"</t>
  </si>
  <si>
    <t>7.</t>
  </si>
  <si>
    <t>Szkoła Podstawowa w Natalii</t>
  </si>
  <si>
    <t>Natalia 22 , 62-710 Władysławów</t>
  </si>
  <si>
    <t>7. Szkoła Podstawowa w Natalii</t>
  </si>
  <si>
    <t>Monitor interaktywny Artek  2szt</t>
  </si>
  <si>
    <t>Drukarka Canon C3226i</t>
  </si>
  <si>
    <t>Monitor interaktywny InsGraf ( mobilny)-1 szt</t>
  </si>
  <si>
    <t>Drukarka 3 D - 1 szt</t>
  </si>
  <si>
    <t xml:space="preserve">Drukarka Epson - </t>
  </si>
  <si>
    <t xml:space="preserve">Urządzenie wielofunkcyjne - Epson </t>
  </si>
  <si>
    <t>Podłoga interaktywna Fun FloorEDU-</t>
  </si>
  <si>
    <t>Pianino cyfrowe Dynatone SLP</t>
  </si>
  <si>
    <t>Projektor INFOCUS IN114BBST</t>
  </si>
  <si>
    <t>Laptop  ASUS -3 szt</t>
  </si>
  <si>
    <t>Laptop ASUS- 3szt</t>
  </si>
  <si>
    <t>Laptop HP - 6 szt</t>
  </si>
  <si>
    <t>12 780 ,00zł</t>
  </si>
  <si>
    <t xml:space="preserve">komputer DELL VOSTRO - 5 szt </t>
  </si>
  <si>
    <t>Monitor Philips - 5 szt</t>
  </si>
  <si>
    <t>Tablet  Lenovo -10szt</t>
  </si>
  <si>
    <t>Photon</t>
  </si>
  <si>
    <t>Mkroskop- dwuokularowy LED-USB-LCD</t>
  </si>
  <si>
    <t>Laptop ACER</t>
  </si>
  <si>
    <t>Aparat fotograficzny 1 szt</t>
  </si>
  <si>
    <t>Gimbal (Audio - Video)</t>
  </si>
  <si>
    <t xml:space="preserve">Radioodtwarzacz </t>
  </si>
  <si>
    <t xml:space="preserve">Zestaw   Audio Sony </t>
  </si>
  <si>
    <t>Mikroport Blink</t>
  </si>
  <si>
    <t>698,94zl</t>
  </si>
  <si>
    <t>8.</t>
  </si>
  <si>
    <t>Przedszkole Gminne we Władysławowie</t>
  </si>
  <si>
    <t>budynek</t>
  </si>
  <si>
    <t>budynek przedszkola</t>
  </si>
  <si>
    <t>Kaliska 17a, 62-710 Władysławów</t>
  </si>
  <si>
    <t>8. Przedszkole Gminne we Władysławowie</t>
  </si>
  <si>
    <t>Drukarka HP Nevestop Laser MFP 1200w Priner CNBRMB80GC</t>
  </si>
  <si>
    <t>Drukarka HP Nevestop Laser 1000a Printer CNBRMB40K2</t>
  </si>
  <si>
    <t>Drukarka HP Nevestop Laser MFP 1200W Printer CNBRMB80GL</t>
  </si>
  <si>
    <t>Drukarka HP Nevestop Laser MFP 1200W Printer CNBRM8L114</t>
  </si>
  <si>
    <t xml:space="preserve">Drukarka HP Nevestop Laser 1200w Printer CNBRM8L14S </t>
  </si>
  <si>
    <t>Projektor multimedialny (rzutnik) EPSON EB- 530</t>
  </si>
  <si>
    <t>Projektor multimedialny (rzutnik) EPSON EB 530</t>
  </si>
  <si>
    <t xml:space="preserve">Tablica ceramiczna interaktywna MAC </t>
  </si>
  <si>
    <t>Czytnik telefoniczny obecności.pl</t>
  </si>
  <si>
    <t>Tablica stalowa 86 AT inteaktywna z HDMI i uchwytem uniwesalnym</t>
  </si>
  <si>
    <t>Projektor multimedialny (rzutnik)</t>
  </si>
  <si>
    <t xml:space="preserve">Tablica ceramiczna 86 </t>
  </si>
  <si>
    <t xml:space="preserve">Tablica ceeramiczna interaktywna 86 </t>
  </si>
  <si>
    <t xml:space="preserve">Projektor Epson EB-535 W-1 szt. </t>
  </si>
  <si>
    <t>Projektor Epson  EB-530 (+kabel zasilający i uchwyt)</t>
  </si>
  <si>
    <t>Laptop HP 250G7 2SZT</t>
  </si>
  <si>
    <t xml:space="preserve">Notebook/Laptop -1 szt </t>
  </si>
  <si>
    <t>Urządzenie interaktywne FlySky 2.0 (dywan interaktywny)</t>
  </si>
  <si>
    <t>Laptop Dell Lalitude -3 szt.</t>
  </si>
  <si>
    <t>używane</t>
  </si>
  <si>
    <t>Urządzenie wielofunkcyjnie Ricoh MP305+SPF</t>
  </si>
  <si>
    <t>9.</t>
  </si>
  <si>
    <t>Gminny Ośrodek Pomocy Społecznej</t>
  </si>
  <si>
    <t>9. Gminny Ośrodek Pomocy Społecznej</t>
  </si>
  <si>
    <t>Zestaw komputerowy Dell 23,8 z monitorem</t>
  </si>
  <si>
    <t>Urzadzenie wielofunkcyjne atramentowe Epson Eco Tank L14150</t>
  </si>
  <si>
    <t>Laptop 15,6 Acer Nitro z myszą</t>
  </si>
  <si>
    <t>10.</t>
  </si>
  <si>
    <t>Gminny Ośrodek Kultury we Władysławowie</t>
  </si>
  <si>
    <t>10. Gminny Ośrodek Kultury we Władysławowie</t>
  </si>
  <si>
    <t>drukarka Canon Pixma</t>
  </si>
  <si>
    <t>niszczarka</t>
  </si>
  <si>
    <t>kamera razer</t>
  </si>
  <si>
    <t>drukarka</t>
  </si>
  <si>
    <t>komputer</t>
  </si>
  <si>
    <t>tablet Yoga</t>
  </si>
  <si>
    <t>11.</t>
  </si>
  <si>
    <t>Biblioteka Publiczna Gminy Władysławów</t>
  </si>
  <si>
    <t>11. Biblioteka Publiczna Gminy Władysławów</t>
  </si>
  <si>
    <t>Środowiskowy Dom Samopomocy z siedzbą w Małoszynie</t>
  </si>
  <si>
    <t xml:space="preserve">Żelazko parowe Raven </t>
  </si>
  <si>
    <t>Urządzenie wielofunkcyjne Brother DCP-T525W</t>
  </si>
  <si>
    <t>Telewizor QE65Q68DAUXXH SAMSUNG</t>
  </si>
  <si>
    <t>Lodówka RB38C603CS9 SAMSUNG</t>
  </si>
  <si>
    <t>Deska do prasownania RAVEN</t>
  </si>
  <si>
    <t>Suszarka DC BABYLISS</t>
  </si>
  <si>
    <t>Niszczarka  BASIC REIN 8L</t>
  </si>
  <si>
    <t xml:space="preserve">Mikser ręczny MFQ36490 </t>
  </si>
  <si>
    <t xml:space="preserve">Pralka CO4 274TWM6/1-S CANDY </t>
  </si>
  <si>
    <t xml:space="preserve">Radio z cd MP3 ECDPOO1 RAVEN </t>
  </si>
  <si>
    <t>Uchwyt z pełną regulacją 55'' -100'' REINSTO</t>
  </si>
  <si>
    <t xml:space="preserve">Kuchenka mikrofalowa AMG F20M1B AMICA </t>
  </si>
  <si>
    <t>Kuchnia gaz-elek 6123ged339hzptsdx AMICA</t>
  </si>
  <si>
    <t>Sandwich  ES003X RAVEN</t>
  </si>
  <si>
    <t>Gofrownica MPM MGD 41</t>
  </si>
  <si>
    <t xml:space="preserve">Czajnik elektryczny </t>
  </si>
  <si>
    <t xml:space="preserve">płyta indukcyjna Kernau </t>
  </si>
  <si>
    <t>suszarka do rąk Sanjo LUPUS 2500 W</t>
  </si>
  <si>
    <t xml:space="preserve">Rower stacjonarny EVO+ 4FIZJO  </t>
  </si>
  <si>
    <t xml:space="preserve">rotor rehabilitacyjny </t>
  </si>
  <si>
    <t>blender Zelmer ZHB4562S</t>
  </si>
  <si>
    <t xml:space="preserve">Zmywarka gastronomiczna Uniwersalna Forgast </t>
  </si>
  <si>
    <t>Laptop E1 504 R 16GB 512GB W11</t>
  </si>
  <si>
    <t>Urząd Gminy Władysławów</t>
  </si>
  <si>
    <t>świetlica Stefania</t>
  </si>
  <si>
    <t>ok 1945</t>
  </si>
  <si>
    <t>murowany</t>
  </si>
  <si>
    <t>Stefania 5</t>
  </si>
  <si>
    <t>GOK we Władysławowie</t>
  </si>
  <si>
    <t>Rynek 23</t>
  </si>
  <si>
    <t>tak</t>
  </si>
  <si>
    <t>Oczyszczalnia ścieków Russocice</t>
  </si>
  <si>
    <t>Russocice 50, 62-710 Władysławów</t>
  </si>
  <si>
    <t>Russocice 50a, 62-710 Władysławów</t>
  </si>
  <si>
    <t>Budynek magazynowo-garażowy oczyszczalni ścieków Russocicach</t>
  </si>
  <si>
    <t>metalowy</t>
  </si>
  <si>
    <t>6a</t>
  </si>
  <si>
    <t>- budynek Przychodnia lekarska</t>
  </si>
  <si>
    <t>Kaliska 4, 62-710 Władysławów</t>
  </si>
  <si>
    <t>6b</t>
  </si>
  <si>
    <t>- budynek komunalny</t>
  </si>
  <si>
    <t>budynek admistracyjny</t>
  </si>
  <si>
    <t>Rynek 43, 62-710 Władysławów</t>
  </si>
  <si>
    <t>budnek mieszkalny</t>
  </si>
  <si>
    <t>ok 1850</t>
  </si>
  <si>
    <t>Rynek 16</t>
  </si>
  <si>
    <t>Dom Pogrzebowy w Russocicach</t>
  </si>
  <si>
    <t>Russocice 87b, 62-710 Władysławów</t>
  </si>
  <si>
    <t>PSZOK w Russocicach (Była policja)</t>
  </si>
  <si>
    <t>Budynek gospodarczy (Russocice 50)</t>
  </si>
  <si>
    <t>Garaż</t>
  </si>
  <si>
    <t>60 i 100</t>
  </si>
  <si>
    <t>murowany i metalowa konstrukcja</t>
  </si>
  <si>
    <t>Budynek socjalny (Polichno 7)</t>
  </si>
  <si>
    <t>Polichno 7, 62-710 Władysławów</t>
  </si>
  <si>
    <t>Świetlica w Głogowej</t>
  </si>
  <si>
    <t>Głogowa 20</t>
  </si>
  <si>
    <t>Świetlica w Wyszynie</t>
  </si>
  <si>
    <t>1991 (przebudowa 2005)</t>
  </si>
  <si>
    <t>Turkowska 3</t>
  </si>
  <si>
    <t>Przepompownia Władysławów</t>
  </si>
  <si>
    <t>Władysławów, 62-710 Władysławów</t>
  </si>
  <si>
    <t>Przepompownia ścieków Russocice</t>
  </si>
  <si>
    <t>Przystanek</t>
  </si>
  <si>
    <t>Budynek socjalno- sportowy</t>
  </si>
  <si>
    <t>Russocice, 62-710 Władysławów</t>
  </si>
  <si>
    <t>Boisko sportowe Orlik</t>
  </si>
  <si>
    <t>Kaliska 19, 62-710 Władysławów</t>
  </si>
  <si>
    <t>WC Publiczne</t>
  </si>
  <si>
    <t>Konińska, 62-710 Władysławów</t>
  </si>
  <si>
    <t>Budynek komunalny</t>
  </si>
  <si>
    <t>Stefania 6, 62-710 Władysławów</t>
  </si>
  <si>
    <t>Stacja uzdatniania wody, Hydrofornia Russocice</t>
  </si>
  <si>
    <t>Stacja uzdatniania wody,'Hydrofornia Wyszyna</t>
  </si>
  <si>
    <t>Wyszyna, Kolska, 62-710 Władysławów</t>
  </si>
  <si>
    <t>Stacja uzdatniania wody,'Hydrofornia Natalia</t>
  </si>
  <si>
    <t>Natalia, 62-710 Władysławów</t>
  </si>
  <si>
    <t>Garaże</t>
  </si>
  <si>
    <t>murowane</t>
  </si>
  <si>
    <t>Nowa Oczyszczalnia ścieków (SBR, 2 budynki techniczne</t>
  </si>
  <si>
    <t>Russocice</t>
  </si>
  <si>
    <t>Dom Parafialny w Russocicach</t>
  </si>
  <si>
    <t>Russocice 19a</t>
  </si>
  <si>
    <t>umowa użyczenia od Parafii</t>
  </si>
  <si>
    <t>1.Urząd Gminy Władysławów</t>
  </si>
  <si>
    <t>MONITOR IIYAMA</t>
  </si>
  <si>
    <t>MONITOR LG</t>
  </si>
  <si>
    <t>DRUKARKA HP LASERJET PRO 200 COLOR</t>
  </si>
  <si>
    <t xml:space="preserve">ZESTAW DO MONITORINGU </t>
  </si>
  <si>
    <t>SYSTEM REJESTRACJI CZASU PRACY GENERIX</t>
  </si>
  <si>
    <t xml:space="preserve">MONITOR ASUS </t>
  </si>
  <si>
    <t>NISZCZARKA FELLOWES 450M</t>
  </si>
  <si>
    <t>KOMPUTER AERO + MONITOR PHILIPS 223V</t>
  </si>
  <si>
    <t>KOMPUTER + MONITOR BENQ GL2450</t>
  </si>
  <si>
    <t>DRUKARKA HP M402</t>
  </si>
  <si>
    <t>DRUKARKA BROTHER DCP B7520DW</t>
  </si>
  <si>
    <t>KOMPUTER DELL VOSTRO 3681 + MONITOR SAMSUNG S24A</t>
  </si>
  <si>
    <t>DRUKARKA HP M404</t>
  </si>
  <si>
    <t>DRUKARKA HP LASERJET M201</t>
  </si>
  <si>
    <t>DRUKARKA BROTHER DCP-7060D</t>
  </si>
  <si>
    <t>DRUKARKA BROTHER DCP-B752ODW</t>
  </si>
  <si>
    <t xml:space="preserve">KOMPUTER DELL OPTIPLEX </t>
  </si>
  <si>
    <t>DRUKARKA EPSON L3250</t>
  </si>
  <si>
    <t>DRUKARKA  HP 402 DNE</t>
  </si>
  <si>
    <t xml:space="preserve">KOMPUTER HP </t>
  </si>
  <si>
    <t>DRUKARKA EPSON M2300</t>
  </si>
  <si>
    <t>DRUKARKA BROTHER MFC B7715DW</t>
  </si>
  <si>
    <t>SERWER DELL POWER EDGE R320</t>
  </si>
  <si>
    <t>SWITCH ZYXEL ES3148</t>
  </si>
  <si>
    <t>SERWER DELL EMC</t>
  </si>
  <si>
    <t>CENTRALA LIBRA PBX SERWER + UPS POWER BACK-UP</t>
  </si>
  <si>
    <t>KLIMATYZACJA FUJITSU DC INVERTER</t>
  </si>
  <si>
    <t>DISK STATION DS416</t>
  </si>
  <si>
    <t>SERWER POWEREDGE T110 II</t>
  </si>
  <si>
    <t>SERWER FUJITSU RX2510M2</t>
  </si>
  <si>
    <t>UPS EVER SINLINE 1600</t>
  </si>
  <si>
    <t xml:space="preserve">MONITOR INTERAKTYWNY  </t>
  </si>
  <si>
    <t>DRUKARKA HP LASERJET 3055</t>
  </si>
  <si>
    <t>KOLUMNA ESTRADOWA DEXON - 2 SZTUKI</t>
  </si>
  <si>
    <t>WZMACNIACZ PRZENOŚNY SEKAKU + MIKROFON</t>
  </si>
  <si>
    <t>WZMACNIACZ HAND BOX AMX - 108</t>
  </si>
  <si>
    <t>PROJEKTOR BENQ XGA</t>
  </si>
  <si>
    <t xml:space="preserve">KOMPUTER DELL VOSTRO 3670 + MONITOR DELL 24 </t>
  </si>
  <si>
    <t>DRUKARKA HP LASERJET PRO M26NW</t>
  </si>
  <si>
    <t>MOTOROLA WORKABOUT PRO 4 + STACJA DOKUJĄCA</t>
  </si>
  <si>
    <t>DRUKARKA KONICA MINOLTA C258</t>
  </si>
  <si>
    <t>DRUKARKA KONICA MINOLTA C300i</t>
  </si>
  <si>
    <t>DELL VOSTRO 3710 + MONITOR PHILIPS 234V</t>
  </si>
  <si>
    <t>KOMPUTER DELL VOSTRO 3650 + MONITOR DELL S2421HN</t>
  </si>
  <si>
    <t>TABLETHUWAWEI MEDIA PAD T5</t>
  </si>
  <si>
    <t xml:space="preserve">NISZCZARKA </t>
  </si>
  <si>
    <t>SWITCH TP-LINK SG3452</t>
  </si>
  <si>
    <t>LAPTOP DELL LATITUDE 3540</t>
  </si>
  <si>
    <t>APARAT Nikon D5600 + Obiektyw 18-140 UR KIT</t>
  </si>
  <si>
    <t>KAMERA LOGITECH LOGITECH BCC950</t>
  </si>
  <si>
    <t>LAPTOP LENOVO YOGA 730</t>
  </si>
  <si>
    <t>LAPTOP DELL LATIDUDE E7450</t>
  </si>
  <si>
    <t>LAPTOP DELL  INSPIRION 17</t>
  </si>
  <si>
    <t>LAPTOP DELL 15 3000</t>
  </si>
  <si>
    <t>LAPTOP DELL VOSTRO 15</t>
  </si>
  <si>
    <t>LAPTOP LENOVO B50-80 + MONITOR</t>
  </si>
  <si>
    <t>LAPTOP TOSHIBA SATELLITE A110</t>
  </si>
  <si>
    <t>LAPTOP ASUS F15</t>
  </si>
  <si>
    <t>LAPTOP DELL INSPIRON 15</t>
  </si>
  <si>
    <t>LAPTOP HP 455 G9</t>
  </si>
  <si>
    <t xml:space="preserve">13. Środowiskowy Dom Samopomocy z siedzibą w Małoszynie </t>
  </si>
  <si>
    <t>tabela nr 4 wykaz pojazdów</t>
  </si>
  <si>
    <t>Wykaz pojazdów</t>
  </si>
  <si>
    <t>Ubezpieczony/ Właściciel pojazdu</t>
  </si>
  <si>
    <t>Marka</t>
  </si>
  <si>
    <t>Typ, model</t>
  </si>
  <si>
    <t>Nr podw./ nadw.</t>
  </si>
  <si>
    <t>Nr rej.</t>
  </si>
  <si>
    <t>Rodzaj pojazdu</t>
  </si>
  <si>
    <t>Poj.</t>
  </si>
  <si>
    <t>Ilość miejsc</t>
  </si>
  <si>
    <t>DMC</t>
  </si>
  <si>
    <t>wartość pojazdu z aktualnej polisy</t>
  </si>
  <si>
    <t>ASS</t>
  </si>
  <si>
    <t>Rok prod.</t>
  </si>
  <si>
    <t xml:space="preserve">Okres ubezpieczenia 
OC i NW </t>
  </si>
  <si>
    <t xml:space="preserve">Okres ubezpieczenia 
AC </t>
  </si>
  <si>
    <t>łądowność</t>
  </si>
  <si>
    <t>Od</t>
  </si>
  <si>
    <t>Do</t>
  </si>
  <si>
    <t>Gmina Władysławów, Rynek 43, 62-710 Władysławów, REGON: 311019585</t>
  </si>
  <si>
    <t>JCB 3CX</t>
  </si>
  <si>
    <t>3CX</t>
  </si>
  <si>
    <t>SLP3CXFS3E0938588</t>
  </si>
  <si>
    <t>koparko-ładowarka</t>
  </si>
  <si>
    <t>METAL-FACH</t>
  </si>
  <si>
    <t>T703A/1</t>
  </si>
  <si>
    <t>SUMP06CJBRSSK0239</t>
  </si>
  <si>
    <t>PTU 5368P</t>
  </si>
  <si>
    <t>przyczepa ciężarowa rolnicza</t>
  </si>
  <si>
    <t>OSP w Wyszynie, Turkowska 5, 62-710 Władysławów, REGON: 311107964</t>
  </si>
  <si>
    <t>RENAULT</t>
  </si>
  <si>
    <t>VF640K869PB003041</t>
  </si>
  <si>
    <t>PTU 8899H</t>
  </si>
  <si>
    <t>samochód specjalny pożarniczny</t>
  </si>
  <si>
    <t>OSP CHYLIN, CHYLIN 87, 62-710 CHYPLIN, REGON: 311108188</t>
  </si>
  <si>
    <t>STOLARCZYK</t>
  </si>
  <si>
    <t>MAN 13.290</t>
  </si>
  <si>
    <t>WMA32DZZ9RP274840</t>
  </si>
  <si>
    <t>OSP W KUNACH, KUNY 91, 62-710 WŁADYSŁAWÓW, REGON: 311108060</t>
  </si>
  <si>
    <t>VOLKSWAGEN</t>
  </si>
  <si>
    <t>PASSAT 00-05 1.9 TDI BASIS</t>
  </si>
  <si>
    <t>WVWZZZ3BZ3P037927</t>
  </si>
  <si>
    <t>PTU 9065G</t>
  </si>
  <si>
    <t>samochód osobowy</t>
  </si>
  <si>
    <t>OSP Władysławów, Rynek 44, 62-710 Władysławów, REGON: 311107020</t>
  </si>
  <si>
    <t>VOLVO</t>
  </si>
  <si>
    <t>FL 8</t>
  </si>
  <si>
    <t>YV2EEL0A36B418959</t>
  </si>
  <si>
    <t>PTU 9676H</t>
  </si>
  <si>
    <t>samochód specjalny podnośnik do prac konserwacyjno-montażowy</t>
  </si>
  <si>
    <t>SAM</t>
  </si>
  <si>
    <t>AGREGAT PROSZ.</t>
  </si>
  <si>
    <t>PTU 4052P</t>
  </si>
  <si>
    <t xml:space="preserve">przyczepa lekka </t>
  </si>
  <si>
    <t>PTU 4051P</t>
  </si>
  <si>
    <t>FORD</t>
  </si>
  <si>
    <t>TRANSIT CUSTOM</t>
  </si>
  <si>
    <t>WF01XXTTG1FS28170</t>
  </si>
  <si>
    <t>PTU 7890A</t>
  </si>
  <si>
    <t>TEMA</t>
  </si>
  <si>
    <t>2 PROBREAK</t>
  </si>
  <si>
    <t>SWH2T1230HH094839</t>
  </si>
  <si>
    <t>PTU 3Y42</t>
  </si>
  <si>
    <t>przyczepa ciężarowa</t>
  </si>
  <si>
    <t>HAKO</t>
  </si>
  <si>
    <t>HAKOTRAC</t>
  </si>
  <si>
    <t>KB130811</t>
  </si>
  <si>
    <t>PTU T76P</t>
  </si>
  <si>
    <t>ciągnik rolniczy</t>
  </si>
  <si>
    <t>Urzad Gminy Władysławów, Rynek 43, 62-710 Władysławów, REGON: 000551131</t>
  </si>
  <si>
    <t>ALSPAW</t>
  </si>
  <si>
    <t>EMA D7500, ESTRADA MOBILNA</t>
  </si>
  <si>
    <t>SX9EMAS2AGAWK1325</t>
  </si>
  <si>
    <t>PTU 31Y7</t>
  </si>
  <si>
    <t>przyczepa specjalna estrada</t>
  </si>
  <si>
    <t>CRAFTER</t>
  </si>
  <si>
    <t>WV1ZZZ2EZD6005997</t>
  </si>
  <si>
    <t>PTU 2856E</t>
  </si>
  <si>
    <t>samochód ciężarowy</t>
  </si>
  <si>
    <t>AGROMET</t>
  </si>
  <si>
    <t>T 169</t>
  </si>
  <si>
    <t>092</t>
  </si>
  <si>
    <t>PTU 2W09</t>
  </si>
  <si>
    <t>ZETOR</t>
  </si>
  <si>
    <t>MAJOR</t>
  </si>
  <si>
    <t>000A1K4P31UK01129</t>
  </si>
  <si>
    <t>PTU 18T2</t>
  </si>
  <si>
    <t>URSUS</t>
  </si>
  <si>
    <t>KNT 4066</t>
  </si>
  <si>
    <t>TRNASPORTER 1.9 TD</t>
  </si>
  <si>
    <t>WV1ZZZ70ZVH110599</t>
  </si>
  <si>
    <t>PTU AH66</t>
  </si>
  <si>
    <t>PEUGEOT</t>
  </si>
  <si>
    <t>BOXER</t>
  </si>
  <si>
    <t>VF3YDDMGC11343809</t>
  </si>
  <si>
    <t>PTU 7564E</t>
  </si>
  <si>
    <t>PRONAR</t>
  </si>
  <si>
    <t>T130</t>
  </si>
  <si>
    <t>SZB1300XXF3X00357</t>
  </si>
  <si>
    <t>PTU 1218P</t>
  </si>
  <si>
    <t>OSP W POLICHNIE, UL. POLICHNO 16, 62-710 WŁADYSŁAWÓW, NIP: 668 176 5941</t>
  </si>
  <si>
    <t>FSC-STARACHOWICE</t>
  </si>
  <si>
    <t>STAR 244</t>
  </si>
  <si>
    <t>03466</t>
  </si>
  <si>
    <t>PTU 0116C</t>
  </si>
  <si>
    <t>JELCZ</t>
  </si>
  <si>
    <t>004</t>
  </si>
  <si>
    <t>P325DSK0018976</t>
  </si>
  <si>
    <t>PTU K338</t>
  </si>
  <si>
    <t>MAN</t>
  </si>
  <si>
    <t>TGL 12.240</t>
  </si>
  <si>
    <t>WMAN04ZZ28Y208296</t>
  </si>
  <si>
    <t>PTU 34WR</t>
  </si>
  <si>
    <t>TGM 13.290 4X4</t>
  </si>
  <si>
    <t>WMAN36ZZ1DY292219</t>
  </si>
  <si>
    <t>PTU UM21</t>
  </si>
  <si>
    <t>TRANSIT</t>
  </si>
  <si>
    <t>WF0FXXTTGFGD28044</t>
  </si>
  <si>
    <t>PTU 3899C</t>
  </si>
  <si>
    <t>OSP Natalia, Natalia 58, 62-710 Władysławów, REGON: 311107881</t>
  </si>
  <si>
    <t>005 M-GRA 2.5/16</t>
  </si>
  <si>
    <t>PTU 98XH</t>
  </si>
  <si>
    <t>OSP w Małoszynie, Małoszyna 46, 62-710 Władysławów, REGON: 311107941</t>
  </si>
  <si>
    <t>MAGIRUS-DEUTZ</t>
  </si>
  <si>
    <t>170D.11</t>
  </si>
  <si>
    <t>PTU 38FF</t>
  </si>
  <si>
    <t>OSP Kuny, Kuny 91, 62-710 Kuny</t>
  </si>
  <si>
    <t>FL</t>
  </si>
  <si>
    <t>YV2T0Y1B1KZ122964</t>
  </si>
  <si>
    <t>PTU 7846E</t>
  </si>
  <si>
    <t>OSP Jabłonna, Jabłonna 49, 62-710 Władysławów, REGON: 311107935</t>
  </si>
  <si>
    <t>FS LUBLIN</t>
  </si>
  <si>
    <t>LUBLIN 3</t>
  </si>
  <si>
    <t>SUL35242710071998</t>
  </si>
  <si>
    <t>PTU K370</t>
  </si>
  <si>
    <t>OSP Chylin, Chylin 87, 62-710 Władysławów, REGON: 311108188</t>
  </si>
  <si>
    <t>18.225</t>
  </si>
  <si>
    <t>WMAL88ZZZ3Y110433</t>
  </si>
  <si>
    <t>PTU 0868E</t>
  </si>
  <si>
    <t>OSP w Międzylesiu, Międzylesie 10, 62-710 Międzylesie, REGON: 311107869</t>
  </si>
  <si>
    <t>FS-LUBLIN</t>
  </si>
  <si>
    <t>SUL352417X0013985</t>
  </si>
  <si>
    <t>PTU 58YV</t>
  </si>
  <si>
    <t>zestawienie szkodowości</t>
  </si>
  <si>
    <t>Data szkody</t>
  </si>
  <si>
    <t>Przyczyna szkody/ zakres ubezpieczenia</t>
  </si>
  <si>
    <t>wartość wypłaconego odszkodowania</t>
  </si>
  <si>
    <t>Gmina - szkoda majątkowa, zalanie stałych elementów budynku</t>
  </si>
  <si>
    <t>Gmina - szkoda majątkowa, zalanie, stacja uzdatniania wody</t>
  </si>
  <si>
    <t>Gmina - szkoda majatkowa, przepięcie</t>
  </si>
  <si>
    <t>Urząd Gminy - szkoda majątkowa, silny wiatr</t>
  </si>
  <si>
    <t>SP we Władysławowie - szkoda majatkowa, uszkodzenie mienia przez użytkownika</t>
  </si>
  <si>
    <t>Gmina- szkoda majątkowa, uszkodzenie mienia</t>
  </si>
  <si>
    <t>Gmina - szkoda majątkowa</t>
  </si>
  <si>
    <t>Gmina- szkoda OC działalności</t>
  </si>
  <si>
    <t>Gmina - szkoda OC działalności</t>
  </si>
  <si>
    <t>Gmina - szkoda majątkowa, zalanie</t>
  </si>
  <si>
    <t>STIGA</t>
  </si>
  <si>
    <t>PARK PRO16</t>
  </si>
  <si>
    <t>pojazd wolnobieżny</t>
  </si>
  <si>
    <t>stiga</t>
  </si>
  <si>
    <t>K90/P901</t>
  </si>
  <si>
    <t>NJR922391712T0320221</t>
  </si>
  <si>
    <t>Budynek Administracji</t>
  </si>
  <si>
    <t>12.</t>
  </si>
  <si>
    <t xml:space="preserve">12. Środowiskowy Dom Samopomocy z siedzibą w Małoszynie </t>
  </si>
  <si>
    <t>Budynek admistracyjny ŚDS ( budynek po byłej szkole)</t>
  </si>
  <si>
    <t>LAPTOP THINGBOOK 15</t>
  </si>
  <si>
    <t>NISZCZARKA FALLOWES</t>
  </si>
  <si>
    <t>MONITOR LG W2361W</t>
  </si>
  <si>
    <t>PĘTLA INDUKCYJNA</t>
  </si>
  <si>
    <t>DELL VOSTRO 3710 + MONITOR PHILIPS 243V</t>
  </si>
  <si>
    <t>KOMPUTER DELL VOSTRO + MONITOR PHILIPS 243</t>
  </si>
  <si>
    <t xml:space="preserve"> MONITOR PHILIPS 243</t>
  </si>
  <si>
    <t>RADIOTELEFON MOTOROLA</t>
  </si>
  <si>
    <t>CISCO 1941</t>
  </si>
  <si>
    <t>FORTINET FORTIGATE 40 F</t>
  </si>
  <si>
    <t xml:space="preserve">Macierz dyskowa Huawei OceanStor Dorado 2100 </t>
  </si>
  <si>
    <t>Server ThinkSystem SR630</t>
  </si>
  <si>
    <t>Dysk NAS QNAP TS-464U</t>
  </si>
  <si>
    <t>DRUKARKA HP DESK JET 4729</t>
  </si>
  <si>
    <t>TERMINAL DESK 2600</t>
  </si>
  <si>
    <t>KOMPUTER DELL VOSTRO 3670 + MONITOR DELL 24 + Monitor Asus</t>
  </si>
  <si>
    <t>DRUKARKA LASERJET 1320n</t>
  </si>
  <si>
    <t>DRUKARKA BROTHER DCP-2862DW</t>
  </si>
  <si>
    <t>KOMPUTER DELL VOSTRO + MONITOR  DELL</t>
  </si>
  <si>
    <t>KOMPUTER DELL VOSTRO 3888 + MONITO DELL</t>
  </si>
  <si>
    <t>NISZCZRKA FELLOWERS</t>
  </si>
  <si>
    <t>DRUKARKA BROTHER DCP-B7520DW</t>
  </si>
  <si>
    <t>PROJEKTOR DXZ73</t>
  </si>
  <si>
    <t>TPLINK AX 3000 3 sztuki</t>
  </si>
  <si>
    <t>SWICH GS1200</t>
  </si>
  <si>
    <t>Switch Cudy GS2024S2</t>
  </si>
  <si>
    <t>PTU 9112J</t>
  </si>
  <si>
    <t>Budynek Świetlicy  Wiejskiej Beznazwa</t>
  </si>
  <si>
    <t>Beznazwa 25a, 62-710 Władysławów</t>
  </si>
  <si>
    <t>Małoszyna 45, 62-710 Władysławów</t>
  </si>
  <si>
    <t>Sposób obliczenia wartości odtworzeniowej = budynek GOk, budynek Przychodni,świetlice, budynek administracyjny , mieszkalny  6 789,00 zł/ m2;  budynek socjalny - 4 073,00 zł/m2; DOm Pogrzebowy, PSZOK 3 487,00 zł /m2;
budynki gospodarcze, świetlica 1 744,00 zł/m2 - 2 615,00 zł/m2</t>
  </si>
  <si>
    <t>sprzęt elektroniczny stacjonarny</t>
  </si>
  <si>
    <t>sprzęt elektroniczny przenośny</t>
  </si>
  <si>
    <t>Tabela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</si>
</sst>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_-* #,##0.00&quot; zł&quot;_-;\-* #,##0.00&quot; zł&quot;_-;_-* \-??&quot; zł&quot;_-;_-@_-"/>
    <numFmt numFmtId="166" formatCode="#,##0.00&quot; zł&quot;"/>
    <numFmt numFmtId="167" formatCode="[$-415]General"/>
  </numFmts>
  <fonts count="93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i/>
      <u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0"/>
      <color indexed="9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10"/>
      <color theme="0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color rgb="FFFF0000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u/>
      <sz val="10"/>
      <color theme="1"/>
      <name val="Verdana"/>
      <family val="2"/>
      <charset val="238"/>
    </font>
    <font>
      <sz val="10"/>
      <color indexed="9"/>
      <name val="Verdana"/>
      <family val="2"/>
      <charset val="238"/>
    </font>
    <font>
      <i/>
      <u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4"/>
      <name val="Verdana"/>
      <family val="2"/>
      <charset val="238"/>
    </font>
    <font>
      <sz val="14"/>
      <name val="Calibri"/>
      <family val="2"/>
      <charset val="238"/>
      <scheme val="minor"/>
    </font>
    <font>
      <b/>
      <sz val="14"/>
      <color indexed="9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i/>
      <sz val="14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4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4"/>
      <name val="Calibri"/>
      <family val="2"/>
      <charset val="238"/>
      <scheme val="minor"/>
    </font>
    <font>
      <b/>
      <u/>
      <sz val="14"/>
      <color indexed="9"/>
      <name val="Calibri"/>
      <family val="2"/>
      <charset val="238"/>
      <scheme val="minor"/>
    </font>
    <font>
      <sz val="12"/>
      <name val="Calibri"/>
      <family val="2"/>
      <charset val="238"/>
    </font>
    <font>
      <sz val="10"/>
      <name val="Tahoma"/>
      <family val="2"/>
      <charset val="238"/>
    </font>
    <font>
      <b/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b/>
      <u/>
      <sz val="10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i/>
      <sz val="10"/>
      <color rgb="FFFF0000"/>
      <name val="Calibri"/>
      <family val="2"/>
      <charset val="238"/>
    </font>
    <font>
      <b/>
      <sz val="10"/>
      <color rgb="FFFFFFFF"/>
      <name val="Verdana"/>
      <family val="2"/>
      <charset val="238"/>
    </font>
    <font>
      <b/>
      <sz val="14"/>
      <name val="Calibri"/>
      <family val="2"/>
      <charset val="238"/>
      <scheme val="minor"/>
    </font>
    <font>
      <i/>
      <sz val="14"/>
      <color indexed="9"/>
      <name val="Calibri"/>
      <family val="2"/>
      <charset val="238"/>
      <scheme val="minor"/>
    </font>
    <font>
      <sz val="14"/>
      <color indexed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9"/>
      <name val="Calibri"/>
      <family val="2"/>
      <charset val="238"/>
      <scheme val="minor"/>
    </font>
    <font>
      <i/>
      <sz val="10"/>
      <color indexed="9"/>
      <name val="Calibri"/>
      <family val="2"/>
      <charset val="238"/>
      <scheme val="minor"/>
    </font>
    <font>
      <sz val="10"/>
      <color indexed="9"/>
      <name val="Calibri"/>
      <family val="2"/>
      <charset val="238"/>
      <scheme val="minor"/>
    </font>
    <font>
      <b/>
      <sz val="12"/>
      <color indexed="9"/>
      <name val="Calibri"/>
      <family val="2"/>
      <charset val="238"/>
      <scheme val="minor"/>
    </font>
    <font>
      <i/>
      <sz val="12"/>
      <color indexed="9"/>
      <name val="Calibri"/>
      <family val="2"/>
      <charset val="238"/>
      <scheme val="minor"/>
    </font>
    <font>
      <sz val="12"/>
      <color indexed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8"/>
      <name val="Arial"/>
      <family val="2"/>
      <charset val="238"/>
    </font>
    <font>
      <b/>
      <sz val="8"/>
      <color indexed="9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i/>
      <sz val="8"/>
      <color indexed="9"/>
      <name val="Verdana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zcionka tekstu podstawowego"/>
      <family val="2"/>
      <charset val="238"/>
    </font>
    <font>
      <sz val="8"/>
      <color rgb="FFFF0000"/>
      <name val="Calibri"/>
      <family val="2"/>
      <charset val="238"/>
      <scheme val="minor"/>
    </font>
    <font>
      <sz val="8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Calibri"/>
      <family val="2"/>
      <charset val="238"/>
    </font>
    <font>
      <sz val="8"/>
      <color theme="1"/>
      <name val="Calibri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theme="1"/>
      <name val="Arial1"/>
      <charset val="238"/>
    </font>
    <font>
      <b/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4"/>
      <color theme="1"/>
      <name val="Calibri"/>
      <family val="2"/>
      <charset val="238"/>
    </font>
    <font>
      <b/>
      <sz val="14"/>
      <color theme="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name val="Verdana"/>
      <family val="2"/>
      <charset val="238"/>
    </font>
    <font>
      <b/>
      <i/>
      <sz val="10"/>
      <name val="Verdan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92165"/>
        <bgColor indexed="64"/>
      </patternFill>
    </fill>
    <fill>
      <patternFill patternType="solid">
        <fgColor rgb="FF002060"/>
        <bgColor rgb="FF292165"/>
      </patternFill>
    </fill>
    <fill>
      <patternFill patternType="solid">
        <fgColor theme="0"/>
        <b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002060"/>
        <bgColor rgb="FF002060"/>
      </patternFill>
    </fill>
    <fill>
      <patternFill patternType="solid">
        <fgColor theme="0"/>
        <bgColor rgb="FF002060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0" fontId="14" fillId="0" borderId="0"/>
    <xf numFmtId="0" fontId="15" fillId="0" borderId="0"/>
    <xf numFmtId="0" fontId="16" fillId="0" borderId="0">
      <alignment horizontal="center"/>
    </xf>
    <xf numFmtId="0" fontId="16" fillId="0" borderId="0">
      <alignment horizontal="center" textRotation="90"/>
    </xf>
    <xf numFmtId="0" fontId="17" fillId="0" borderId="0"/>
    <xf numFmtId="0" fontId="17" fillId="0" borderId="0"/>
    <xf numFmtId="0" fontId="6" fillId="0" borderId="0"/>
    <xf numFmtId="0" fontId="20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82" fillId="0" borderId="0"/>
  </cellStyleXfs>
  <cellXfs count="361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44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44" fontId="12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/>
    <xf numFmtId="164" fontId="12" fillId="4" borderId="1" xfId="0" applyNumberFormat="1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44" fontId="8" fillId="3" borderId="0" xfId="0" applyNumberFormat="1" applyFont="1" applyFill="1" applyAlignment="1">
      <alignment horizontal="right" vertical="center"/>
    </xf>
    <xf numFmtId="164" fontId="8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vertical="center" wrapText="1"/>
    </xf>
    <xf numFmtId="164" fontId="9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19" fillId="0" borderId="1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9" fillId="3" borderId="1" xfId="0" applyFont="1" applyFill="1" applyBorder="1" applyAlignment="1">
      <alignment horizontal="center" vertical="center"/>
    </xf>
    <xf numFmtId="44" fontId="18" fillId="3" borderId="1" xfId="0" quotePrefix="1" applyNumberFormat="1" applyFont="1" applyFill="1" applyBorder="1" applyAlignment="1">
      <alignment horizontal="right" vertical="center"/>
    </xf>
    <xf numFmtId="164" fontId="22" fillId="2" borderId="1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23" fillId="0" borderId="0" xfId="0" applyNumberFormat="1" applyFont="1" applyAlignment="1">
      <alignment horizontal="right"/>
    </xf>
    <xf numFmtId="0" fontId="19" fillId="3" borderId="1" xfId="0" applyFont="1" applyFill="1" applyBorder="1" applyAlignment="1">
      <alignment horizontal="left" vertical="center" wrapText="1"/>
    </xf>
    <xf numFmtId="44" fontId="19" fillId="3" borderId="1" xfId="0" applyNumberFormat="1" applyFont="1" applyFill="1" applyBorder="1" applyAlignment="1">
      <alignment horizontal="right" vertical="center"/>
    </xf>
    <xf numFmtId="164" fontId="19" fillId="0" borderId="1" xfId="0" applyNumberFormat="1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/>
    </xf>
    <xf numFmtId="0" fontId="25" fillId="3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0" fontId="27" fillId="2" borderId="5" xfId="0" applyFont="1" applyFill="1" applyBorder="1" applyAlignment="1">
      <alignment horizontal="center" vertical="center" wrapText="1"/>
    </xf>
    <xf numFmtId="44" fontId="27" fillId="2" borderId="5" xfId="0" applyNumberFormat="1" applyFont="1" applyFill="1" applyBorder="1" applyAlignment="1">
      <alignment horizontal="center" vertical="center" wrapText="1"/>
    </xf>
    <xf numFmtId="164" fontId="27" fillId="2" borderId="5" xfId="0" applyNumberFormat="1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9" fillId="0" borderId="1" xfId="0" applyFont="1" applyBorder="1" applyAlignment="1">
      <alignment vertical="center" wrapText="1"/>
    </xf>
    <xf numFmtId="164" fontId="28" fillId="2" borderId="1" xfId="0" applyNumberFormat="1" applyFont="1" applyFill="1" applyBorder="1" applyAlignment="1">
      <alignment horizontal="right" vertical="center" wrapText="1"/>
    </xf>
    <xf numFmtId="0" fontId="33" fillId="2" borderId="1" xfId="0" applyFont="1" applyFill="1" applyBorder="1" applyAlignment="1">
      <alignment vertical="center" wrapText="1"/>
    </xf>
    <xf numFmtId="0" fontId="30" fillId="2" borderId="1" xfId="0" applyFont="1" applyFill="1" applyBorder="1" applyAlignment="1">
      <alignment vertical="center" wrapText="1"/>
    </xf>
    <xf numFmtId="0" fontId="30" fillId="2" borderId="1" xfId="0" applyFont="1" applyFill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/>
    </xf>
    <xf numFmtId="44" fontId="28" fillId="2" borderId="1" xfId="0" applyNumberFormat="1" applyFont="1" applyFill="1" applyBorder="1" applyAlignment="1">
      <alignment horizontal="right" vertical="center" wrapText="1"/>
    </xf>
    <xf numFmtId="0" fontId="33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/>
    </xf>
    <xf numFmtId="0" fontId="26" fillId="0" borderId="1" xfId="0" applyFont="1" applyBorder="1" applyAlignment="1">
      <alignment horizontal="center" vertical="center"/>
    </xf>
    <xf numFmtId="44" fontId="26" fillId="0" borderId="1" xfId="0" applyNumberFormat="1" applyFont="1" applyBorder="1" applyAlignment="1">
      <alignment vertical="center"/>
    </xf>
    <xf numFmtId="0" fontId="26" fillId="0" borderId="1" xfId="0" applyFont="1" applyBorder="1" applyAlignment="1">
      <alignment horizontal="right" vertical="center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44" fontId="8" fillId="3" borderId="1" xfId="0" applyNumberFormat="1" applyFont="1" applyFill="1" applyBorder="1" applyAlignment="1">
      <alignment horizontal="right" vertical="center"/>
    </xf>
    <xf numFmtId="8" fontId="8" fillId="3" borderId="1" xfId="0" applyNumberFormat="1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 wrapText="1"/>
    </xf>
    <xf numFmtId="164" fontId="40" fillId="3" borderId="1" xfId="0" applyNumberFormat="1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40" fillId="0" borderId="12" xfId="0" applyFont="1" applyBorder="1" applyAlignment="1">
      <alignment vertical="center" wrapText="1"/>
    </xf>
    <xf numFmtId="0" fontId="40" fillId="0" borderId="13" xfId="0" applyFont="1" applyBorder="1" applyAlignment="1">
      <alignment horizontal="center" vertical="center" wrapText="1"/>
    </xf>
    <xf numFmtId="164" fontId="40" fillId="3" borderId="13" xfId="0" applyNumberFormat="1" applyFont="1" applyFill="1" applyBorder="1" applyAlignment="1">
      <alignment horizontal="right" vertical="center" wrapText="1"/>
    </xf>
    <xf numFmtId="0" fontId="40" fillId="0" borderId="14" xfId="0" applyFont="1" applyBorder="1" applyAlignment="1">
      <alignment vertical="center" wrapText="1"/>
    </xf>
    <xf numFmtId="0" fontId="40" fillId="0" borderId="15" xfId="0" applyFont="1" applyBorder="1" applyAlignment="1">
      <alignment horizontal="center" vertical="center" wrapText="1"/>
    </xf>
    <xf numFmtId="164" fontId="40" fillId="3" borderId="15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40" fillId="0" borderId="16" xfId="0" applyFont="1" applyBorder="1" applyAlignment="1">
      <alignment vertical="center" wrapText="1"/>
    </xf>
    <xf numFmtId="0" fontId="40" fillId="0" borderId="17" xfId="0" applyFont="1" applyBorder="1" applyAlignment="1">
      <alignment horizontal="center" vertical="center" wrapText="1"/>
    </xf>
    <xf numFmtId="164" fontId="40" fillId="3" borderId="17" xfId="0" applyNumberFormat="1" applyFont="1" applyFill="1" applyBorder="1" applyAlignment="1">
      <alignment horizontal="right"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center" vertical="center" wrapText="1"/>
    </xf>
    <xf numFmtId="164" fontId="40" fillId="0" borderId="1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164" fontId="41" fillId="3" borderId="1" xfId="0" applyNumberFormat="1" applyFont="1" applyFill="1" applyBorder="1" applyAlignment="1">
      <alignment horizontal="right" vertical="center" wrapText="1"/>
    </xf>
    <xf numFmtId="164" fontId="41" fillId="0" borderId="1" xfId="0" applyNumberFormat="1" applyFont="1" applyBorder="1" applyAlignment="1">
      <alignment horizontal="right" vertical="center" wrapText="1"/>
    </xf>
    <xf numFmtId="0" fontId="42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vertical="center" wrapText="1"/>
    </xf>
    <xf numFmtId="165" fontId="47" fillId="0" borderId="1" xfId="0" applyNumberFormat="1" applyFont="1" applyBorder="1" applyAlignment="1">
      <alignment horizontal="right" vertical="center"/>
    </xf>
    <xf numFmtId="0" fontId="47" fillId="0" borderId="1" xfId="0" applyFont="1" applyBorder="1" applyAlignment="1">
      <alignment horizontal="right" vertical="center"/>
    </xf>
    <xf numFmtId="0" fontId="46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165" fontId="42" fillId="5" borderId="1" xfId="0" applyNumberFormat="1" applyFont="1" applyFill="1" applyBorder="1" applyAlignment="1">
      <alignment horizontal="right" vertical="center" wrapText="1"/>
    </xf>
    <xf numFmtId="166" fontId="42" fillId="5" borderId="1" xfId="0" applyNumberFormat="1" applyFont="1" applyFill="1" applyBorder="1" applyAlignment="1">
      <alignment horizontal="right" vertical="center" wrapText="1"/>
    </xf>
    <xf numFmtId="0" fontId="48" fillId="5" borderId="1" xfId="0" applyFont="1" applyFill="1" applyBorder="1" applyAlignment="1">
      <alignment horizontal="center" vertical="center" wrapText="1"/>
    </xf>
    <xf numFmtId="0" fontId="49" fillId="5" borderId="1" xfId="0" applyFont="1" applyFill="1" applyBorder="1" applyAlignment="1">
      <alignment vertical="center" wrapText="1"/>
    </xf>
    <xf numFmtId="0" fontId="46" fillId="5" borderId="1" xfId="0" applyFont="1" applyFill="1" applyBorder="1" applyAlignment="1">
      <alignment vertical="center" wrapText="1"/>
    </xf>
    <xf numFmtId="0" fontId="46" fillId="5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left" vertical="center" wrapText="1"/>
    </xf>
    <xf numFmtId="165" fontId="8" fillId="6" borderId="1" xfId="0" applyNumberFormat="1" applyFont="1" applyFill="1" applyBorder="1" applyAlignment="1">
      <alignment horizontal="right" vertical="center"/>
    </xf>
    <xf numFmtId="165" fontId="18" fillId="6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vertical="center" wrapText="1"/>
    </xf>
    <xf numFmtId="0" fontId="51" fillId="0" borderId="1" xfId="0" applyFont="1" applyBorder="1" applyAlignment="1">
      <alignment horizontal="right" vertical="center" wrapText="1"/>
    </xf>
    <xf numFmtId="0" fontId="26" fillId="0" borderId="1" xfId="0" applyFont="1" applyBorder="1" applyAlignment="1">
      <alignment vertical="center"/>
    </xf>
    <xf numFmtId="2" fontId="26" fillId="0" borderId="1" xfId="0" applyNumberFormat="1" applyFont="1" applyBorder="1" applyAlignment="1">
      <alignment horizontal="right" vertical="center"/>
    </xf>
    <xf numFmtId="44" fontId="27" fillId="2" borderId="1" xfId="0" applyNumberFormat="1" applyFont="1" applyFill="1" applyBorder="1" applyAlignment="1">
      <alignment horizontal="right" vertical="center" wrapText="1"/>
    </xf>
    <xf numFmtId="164" fontId="27" fillId="2" borderId="1" xfId="0" applyNumberFormat="1" applyFont="1" applyFill="1" applyBorder="1" applyAlignment="1">
      <alignment horizontal="right" vertical="center" wrapText="1"/>
    </xf>
    <xf numFmtId="0" fontId="52" fillId="2" borderId="1" xfId="0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vertical="center" wrapText="1"/>
    </xf>
    <xf numFmtId="0" fontId="53" fillId="2" borderId="1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center"/>
    </xf>
    <xf numFmtId="164" fontId="13" fillId="2" borderId="1" xfId="0" applyNumberFormat="1" applyFont="1" applyFill="1" applyBorder="1" applyAlignment="1">
      <alignment horizontal="righ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51" fillId="0" borderId="1" xfId="0" applyFont="1" applyBorder="1" applyAlignment="1">
      <alignment horizontal="left" vertical="center" wrapText="1"/>
    </xf>
    <xf numFmtId="44" fontId="8" fillId="3" borderId="1" xfId="0" applyNumberFormat="1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164" fontId="8" fillId="0" borderId="21" xfId="0" applyNumberFormat="1" applyFont="1" applyBorder="1" applyAlignment="1">
      <alignment horizontal="right" vertical="center" wrapText="1"/>
    </xf>
    <xf numFmtId="0" fontId="54" fillId="0" borderId="1" xfId="0" applyFont="1" applyBorder="1" applyAlignment="1">
      <alignment horizontal="center" vertical="center"/>
    </xf>
    <xf numFmtId="0" fontId="55" fillId="0" borderId="1" xfId="0" applyFont="1" applyBorder="1" applyAlignment="1">
      <alignment vertical="center" wrapText="1"/>
    </xf>
    <xf numFmtId="0" fontId="54" fillId="0" borderId="1" xfId="0" applyFont="1" applyBorder="1" applyAlignment="1">
      <alignment horizontal="right" vertical="center" wrapText="1"/>
    </xf>
    <xf numFmtId="0" fontId="56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/>
    </xf>
    <xf numFmtId="0" fontId="56" fillId="0" borderId="1" xfId="0" applyFont="1" applyBorder="1" applyAlignment="1">
      <alignment vertical="center" wrapText="1"/>
    </xf>
    <xf numFmtId="44" fontId="56" fillId="0" borderId="1" xfId="0" applyNumberFormat="1" applyFont="1" applyBorder="1" applyAlignment="1">
      <alignment vertical="center"/>
    </xf>
    <xf numFmtId="2" fontId="56" fillId="0" borderId="1" xfId="0" applyNumberFormat="1" applyFont="1" applyBorder="1" applyAlignment="1">
      <alignment horizontal="right" vertical="center"/>
    </xf>
    <xf numFmtId="0" fontId="56" fillId="0" borderId="1" xfId="0" applyFont="1" applyBorder="1" applyAlignment="1">
      <alignment horizontal="center" vertical="center" wrapText="1"/>
    </xf>
    <xf numFmtId="44" fontId="57" fillId="2" borderId="1" xfId="0" applyNumberFormat="1" applyFont="1" applyFill="1" applyBorder="1" applyAlignment="1">
      <alignment horizontal="right" vertical="center" wrapText="1"/>
    </xf>
    <xf numFmtId="164" fontId="57" fillId="2" borderId="1" xfId="0" applyNumberFormat="1" applyFont="1" applyFill="1" applyBorder="1" applyAlignment="1">
      <alignment horizontal="right" vertical="center" wrapText="1"/>
    </xf>
    <xf numFmtId="0" fontId="58" fillId="2" borderId="1" xfId="0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vertical="center" wrapText="1"/>
    </xf>
    <xf numFmtId="0" fontId="59" fillId="2" borderId="1" xfId="0" applyFont="1" applyFill="1" applyBorder="1" applyAlignment="1">
      <alignment vertical="center" wrapText="1"/>
    </xf>
    <xf numFmtId="0" fontId="56" fillId="2" borderId="1" xfId="0" applyFont="1" applyFill="1" applyBorder="1" applyAlignment="1">
      <alignment vertical="center"/>
    </xf>
    <xf numFmtId="164" fontId="8" fillId="0" borderId="20" xfId="0" applyNumberFormat="1" applyFont="1" applyBorder="1" applyAlignment="1">
      <alignment horizontal="right" vertical="center" wrapText="1"/>
    </xf>
    <xf numFmtId="44" fontId="60" fillId="2" borderId="1" xfId="0" applyNumberFormat="1" applyFont="1" applyFill="1" applyBorder="1" applyAlignment="1">
      <alignment horizontal="right" vertical="center" wrapText="1"/>
    </xf>
    <xf numFmtId="164" fontId="60" fillId="2" borderId="1" xfId="0" applyNumberFormat="1" applyFont="1" applyFill="1" applyBorder="1" applyAlignment="1">
      <alignment horizontal="right" vertical="center" wrapText="1"/>
    </xf>
    <xf numFmtId="0" fontId="61" fillId="2" borderId="1" xfId="0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vertical="center" wrapText="1"/>
    </xf>
    <xf numFmtId="0" fontId="62" fillId="2" borderId="1" xfId="0" applyFont="1" applyFill="1" applyBorder="1" applyAlignment="1">
      <alignment vertical="center" wrapText="1"/>
    </xf>
    <xf numFmtId="0" fontId="63" fillId="2" borderId="1" xfId="0" applyFont="1" applyFill="1" applyBorder="1" applyAlignment="1">
      <alignment vertical="center"/>
    </xf>
    <xf numFmtId="44" fontId="31" fillId="0" borderId="1" xfId="0" applyNumberFormat="1" applyFont="1" applyBorder="1" applyAlignment="1">
      <alignment horizontal="right" vertical="center"/>
    </xf>
    <xf numFmtId="0" fontId="31" fillId="0" borderId="1" xfId="0" applyFont="1" applyBorder="1" applyAlignment="1">
      <alignment horizontal="center" vertical="center"/>
    </xf>
    <xf numFmtId="44" fontId="31" fillId="0" borderId="1" xfId="0" applyNumberFormat="1" applyFont="1" applyBorder="1" applyAlignment="1">
      <alignment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26" fillId="0" borderId="1" xfId="0" quotePrefix="1" applyFont="1" applyBorder="1" applyAlignment="1">
      <alignment vertical="center" wrapText="1"/>
    </xf>
    <xf numFmtId="0" fontId="26" fillId="0" borderId="1" xfId="0" quotePrefix="1" applyFont="1" applyBorder="1" applyAlignment="1">
      <alignment horizontal="left" vertical="center" wrapText="1"/>
    </xf>
    <xf numFmtId="0" fontId="26" fillId="0" borderId="1" xfId="8" quotePrefix="1" applyFont="1" applyBorder="1" applyAlignment="1">
      <alignment horizontal="left" vertical="center" wrapText="1"/>
    </xf>
    <xf numFmtId="0" fontId="26" fillId="0" borderId="1" xfId="8" applyFont="1" applyBorder="1" applyAlignment="1">
      <alignment horizontal="center" vertical="center"/>
    </xf>
    <xf numFmtId="44" fontId="26" fillId="0" borderId="1" xfId="8" applyNumberFormat="1" applyFont="1" applyBorder="1" applyAlignment="1">
      <alignment horizontal="right" vertical="center"/>
    </xf>
    <xf numFmtId="44" fontId="26" fillId="0" borderId="1" xfId="8" applyNumberFormat="1" applyFont="1" applyBorder="1" applyAlignment="1">
      <alignment vertical="center"/>
    </xf>
    <xf numFmtId="0" fontId="26" fillId="0" borderId="1" xfId="8" applyFont="1" applyBorder="1" applyAlignment="1">
      <alignment horizontal="center" vertical="center" wrapText="1"/>
    </xf>
    <xf numFmtId="0" fontId="26" fillId="0" borderId="1" xfId="8" applyFont="1" applyBorder="1" applyAlignment="1">
      <alignment horizontal="left" vertical="center" wrapText="1"/>
    </xf>
    <xf numFmtId="44" fontId="32" fillId="2" borderId="1" xfId="0" applyNumberFormat="1" applyFont="1" applyFill="1" applyBorder="1" applyAlignment="1">
      <alignment horizontal="right" vertical="center" wrapText="1"/>
    </xf>
    <xf numFmtId="44" fontId="33" fillId="2" borderId="1" xfId="0" applyNumberFormat="1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right"/>
    </xf>
    <xf numFmtId="164" fontId="12" fillId="5" borderId="5" xfId="0" applyNumberFormat="1" applyFont="1" applyFill="1" applyBorder="1" applyAlignment="1">
      <alignment horizontal="right"/>
    </xf>
    <xf numFmtId="0" fontId="56" fillId="0" borderId="1" xfId="0" applyFont="1" applyBorder="1" applyAlignment="1">
      <alignment horizontal="left" vertical="center" wrapText="1"/>
    </xf>
    <xf numFmtId="0" fontId="66" fillId="0" borderId="0" xfId="0" applyFont="1"/>
    <xf numFmtId="0" fontId="67" fillId="0" borderId="0" xfId="0" applyFont="1"/>
    <xf numFmtId="0" fontId="68" fillId="0" borderId="0" xfId="0" applyFont="1" applyAlignment="1">
      <alignment horizontal="right"/>
    </xf>
    <xf numFmtId="0" fontId="66" fillId="2" borderId="1" xfId="0" applyFont="1" applyFill="1" applyBorder="1"/>
    <xf numFmtId="0" fontId="70" fillId="7" borderId="1" xfId="0" applyFont="1" applyFill="1" applyBorder="1" applyAlignment="1">
      <alignment horizontal="center" vertical="center" wrapText="1"/>
    </xf>
    <xf numFmtId="0" fontId="70" fillId="7" borderId="21" xfId="0" applyFont="1" applyFill="1" applyBorder="1" applyAlignment="1">
      <alignment horizontal="center" vertical="center" wrapText="1"/>
    </xf>
    <xf numFmtId="0" fontId="70" fillId="7" borderId="3" xfId="0" applyFont="1" applyFill="1" applyBorder="1" applyAlignment="1">
      <alignment horizontal="center" vertical="center" wrapText="1"/>
    </xf>
    <xf numFmtId="0" fontId="70" fillId="7" borderId="7" xfId="0" applyFont="1" applyFill="1" applyBorder="1" applyAlignment="1">
      <alignment horizontal="center" vertical="center" wrapText="1"/>
    </xf>
    <xf numFmtId="0" fontId="70" fillId="7" borderId="5" xfId="0" applyFont="1" applyFill="1" applyBorder="1" applyAlignment="1">
      <alignment horizontal="center" vertical="center" wrapText="1"/>
    </xf>
    <xf numFmtId="0" fontId="73" fillId="3" borderId="1" xfId="0" applyFont="1" applyFill="1" applyBorder="1" applyAlignment="1">
      <alignment horizontal="center" vertical="center" wrapText="1"/>
    </xf>
    <xf numFmtId="0" fontId="73" fillId="3" borderId="1" xfId="0" applyFont="1" applyFill="1" applyBorder="1" applyAlignment="1">
      <alignment horizontal="center" vertical="center"/>
    </xf>
    <xf numFmtId="0" fontId="66" fillId="3" borderId="1" xfId="0" applyFont="1" applyFill="1" applyBorder="1" applyAlignment="1">
      <alignment horizontal="center" vertical="center"/>
    </xf>
    <xf numFmtId="14" fontId="73" fillId="3" borderId="1" xfId="0" applyNumberFormat="1" applyFont="1" applyFill="1" applyBorder="1" applyAlignment="1">
      <alignment horizontal="center" vertical="center" wrapText="1"/>
    </xf>
    <xf numFmtId="0" fontId="20" fillId="0" borderId="0" xfId="8"/>
    <xf numFmtId="166" fontId="81" fillId="0" borderId="0" xfId="8" applyNumberFormat="1" applyFont="1" applyAlignment="1">
      <alignment horizontal="right" vertical="center"/>
    </xf>
    <xf numFmtId="167" fontId="82" fillId="0" borderId="0" xfId="16"/>
    <xf numFmtId="166" fontId="83" fillId="8" borderId="22" xfId="8" applyNumberFormat="1" applyFont="1" applyFill="1" applyBorder="1" applyAlignment="1">
      <alignment horizontal="center" vertical="center" wrapText="1"/>
    </xf>
    <xf numFmtId="166" fontId="87" fillId="0" borderId="0" xfId="16" applyNumberFormat="1" applyFont="1" applyAlignment="1">
      <alignment horizontal="center" vertical="center"/>
    </xf>
    <xf numFmtId="164" fontId="74" fillId="3" borderId="1" xfId="0" applyNumberFormat="1" applyFont="1" applyFill="1" applyBorder="1" applyAlignment="1">
      <alignment horizontal="center" vertical="center"/>
    </xf>
    <xf numFmtId="0" fontId="66" fillId="3" borderId="1" xfId="0" applyFont="1" applyFill="1" applyBorder="1"/>
    <xf numFmtId="0" fontId="66" fillId="3" borderId="1" xfId="0" applyFont="1" applyFill="1" applyBorder="1" applyAlignment="1">
      <alignment horizontal="center" vertical="center" wrapText="1"/>
    </xf>
    <xf numFmtId="164" fontId="67" fillId="3" borderId="1" xfId="0" applyNumberFormat="1" applyFont="1" applyFill="1" applyBorder="1" applyAlignment="1">
      <alignment horizontal="center" vertical="center"/>
    </xf>
    <xf numFmtId="14" fontId="66" fillId="3" borderId="1" xfId="0" applyNumberFormat="1" applyFont="1" applyFill="1" applyBorder="1" applyAlignment="1">
      <alignment horizontal="center" vertical="center" wrapText="1"/>
    </xf>
    <xf numFmtId="0" fontId="67" fillId="3" borderId="1" xfId="0" applyFont="1" applyFill="1" applyBorder="1" applyAlignment="1">
      <alignment horizontal="center" vertical="center"/>
    </xf>
    <xf numFmtId="164" fontId="74" fillId="3" borderId="1" xfId="8" applyNumberFormat="1" applyFont="1" applyFill="1" applyBorder="1" applyAlignment="1">
      <alignment horizontal="center" vertical="center"/>
    </xf>
    <xf numFmtId="164" fontId="67" fillId="3" borderId="1" xfId="0" applyNumberFormat="1" applyFont="1" applyFill="1" applyBorder="1"/>
    <xf numFmtId="0" fontId="75" fillId="3" borderId="1" xfId="0" applyFont="1" applyFill="1" applyBorder="1" applyAlignment="1">
      <alignment horizontal="center"/>
    </xf>
    <xf numFmtId="0" fontId="74" fillId="3" borderId="1" xfId="0" applyFont="1" applyFill="1" applyBorder="1" applyAlignment="1">
      <alignment horizontal="center" vertical="center"/>
    </xf>
    <xf numFmtId="164" fontId="74" fillId="3" borderId="1" xfId="0" applyNumberFormat="1" applyFont="1" applyFill="1" applyBorder="1" applyAlignment="1">
      <alignment horizontal="center" vertical="center" wrapText="1"/>
    </xf>
    <xf numFmtId="49" fontId="73" fillId="3" borderId="1" xfId="0" applyNumberFormat="1" applyFont="1" applyFill="1" applyBorder="1" applyAlignment="1">
      <alignment horizontal="center" vertical="center" wrapText="1"/>
    </xf>
    <xf numFmtId="0" fontId="73" fillId="3" borderId="1" xfId="0" quotePrefix="1" applyFont="1" applyFill="1" applyBorder="1" applyAlignment="1">
      <alignment horizontal="center" vertical="center"/>
    </xf>
    <xf numFmtId="0" fontId="73" fillId="3" borderId="1" xfId="0" quotePrefix="1" applyFont="1" applyFill="1" applyBorder="1" applyAlignment="1">
      <alignment horizontal="center" vertical="center" wrapText="1"/>
    </xf>
    <xf numFmtId="3" fontId="73" fillId="3" borderId="1" xfId="0" applyNumberFormat="1" applyFont="1" applyFill="1" applyBorder="1" applyAlignment="1">
      <alignment horizontal="center" vertical="center" wrapText="1"/>
    </xf>
    <xf numFmtId="0" fontId="74" fillId="3" borderId="1" xfId="0" applyFont="1" applyFill="1" applyBorder="1" applyAlignment="1">
      <alignment horizontal="center" vertical="center" wrapText="1"/>
    </xf>
    <xf numFmtId="0" fontId="74" fillId="3" borderId="1" xfId="1" applyFont="1" applyFill="1" applyBorder="1" applyAlignment="1">
      <alignment horizontal="center" vertical="center" wrapText="1"/>
    </xf>
    <xf numFmtId="0" fontId="74" fillId="3" borderId="1" xfId="1" applyFont="1" applyFill="1" applyBorder="1" applyAlignment="1">
      <alignment horizontal="center" vertical="center"/>
    </xf>
    <xf numFmtId="164" fontId="74" fillId="3" borderId="1" xfId="1" applyNumberFormat="1" applyFont="1" applyFill="1" applyBorder="1" applyAlignment="1">
      <alignment horizontal="center" vertical="center"/>
    </xf>
    <xf numFmtId="0" fontId="76" fillId="3" borderId="1" xfId="0" applyFont="1" applyFill="1" applyBorder="1" applyAlignment="1">
      <alignment horizontal="center" vertical="center" wrapText="1"/>
    </xf>
    <xf numFmtId="0" fontId="74" fillId="3" borderId="1" xfId="0" quotePrefix="1" applyFont="1" applyFill="1" applyBorder="1" applyAlignment="1">
      <alignment horizontal="center" vertical="center"/>
    </xf>
    <xf numFmtId="0" fontId="74" fillId="3" borderId="1" xfId="0" quotePrefix="1" applyFont="1" applyFill="1" applyBorder="1" applyAlignment="1">
      <alignment horizontal="center" vertical="center" wrapText="1"/>
    </xf>
    <xf numFmtId="3" fontId="74" fillId="3" borderId="1" xfId="0" quotePrefix="1" applyNumberFormat="1" applyFont="1" applyFill="1" applyBorder="1" applyAlignment="1">
      <alignment horizontal="center" vertical="center" wrapText="1"/>
    </xf>
    <xf numFmtId="164" fontId="74" fillId="3" borderId="1" xfId="0" quotePrefix="1" applyNumberFormat="1" applyFont="1" applyFill="1" applyBorder="1" applyAlignment="1">
      <alignment horizontal="center" vertical="center" wrapText="1"/>
    </xf>
    <xf numFmtId="0" fontId="77" fillId="3" borderId="1" xfId="0" applyFont="1" applyFill="1" applyBorder="1" applyAlignment="1">
      <alignment horizontal="center" vertical="center" wrapText="1"/>
    </xf>
    <xf numFmtId="0" fontId="78" fillId="3" borderId="1" xfId="0" applyFont="1" applyFill="1" applyBorder="1" applyAlignment="1">
      <alignment horizontal="center" vertical="center" wrapText="1"/>
    </xf>
    <xf numFmtId="0" fontId="77" fillId="3" borderId="1" xfId="0" applyFont="1" applyFill="1" applyBorder="1" applyAlignment="1">
      <alignment horizontal="center" vertical="center"/>
    </xf>
    <xf numFmtId="164" fontId="78" fillId="3" borderId="1" xfId="0" applyNumberFormat="1" applyFont="1" applyFill="1" applyBorder="1" applyAlignment="1">
      <alignment horizontal="center" vertical="center" wrapText="1"/>
    </xf>
    <xf numFmtId="0" fontId="66" fillId="3" borderId="1" xfId="0" applyFont="1" applyFill="1" applyBorder="1" applyAlignment="1">
      <alignment horizontal="center"/>
    </xf>
    <xf numFmtId="3" fontId="73" fillId="3" borderId="1" xfId="0" applyNumberFormat="1" applyFont="1" applyFill="1" applyBorder="1" applyAlignment="1">
      <alignment horizontal="center" vertical="center"/>
    </xf>
    <xf numFmtId="0" fontId="79" fillId="3" borderId="1" xfId="0" applyFont="1" applyFill="1" applyBorder="1" applyAlignment="1">
      <alignment horizontal="center" vertical="center" wrapText="1"/>
    </xf>
    <xf numFmtId="164" fontId="80" fillId="3" borderId="1" xfId="0" applyNumberFormat="1" applyFont="1" applyFill="1" applyBorder="1" applyAlignment="1">
      <alignment horizontal="center" vertical="center" wrapText="1"/>
    </xf>
    <xf numFmtId="166" fontId="37" fillId="9" borderId="22" xfId="8" applyNumberFormat="1" applyFont="1" applyFill="1" applyBorder="1" applyAlignment="1">
      <alignment horizontal="center" vertical="center" wrapText="1"/>
    </xf>
    <xf numFmtId="0" fontId="37" fillId="9" borderId="25" xfId="8" applyFont="1" applyFill="1" applyBorder="1" applyAlignment="1">
      <alignment horizontal="center" vertical="center" wrapText="1"/>
    </xf>
    <xf numFmtId="0" fontId="83" fillId="8" borderId="23" xfId="8" applyFont="1" applyFill="1" applyBorder="1" applyAlignment="1">
      <alignment horizontal="center" vertical="center" wrapText="1"/>
    </xf>
    <xf numFmtId="0" fontId="37" fillId="9" borderId="1" xfId="8" applyFont="1" applyFill="1" applyBorder="1" applyAlignment="1">
      <alignment horizontal="center" vertical="center" wrapText="1"/>
    </xf>
    <xf numFmtId="166" fontId="37" fillId="9" borderId="25" xfId="8" applyNumberFormat="1" applyFont="1" applyFill="1" applyBorder="1" applyAlignment="1">
      <alignment horizontal="center" vertical="center" wrapText="1"/>
    </xf>
    <xf numFmtId="0" fontId="37" fillId="9" borderId="26" xfId="8" applyFont="1" applyFill="1" applyBorder="1" applyAlignment="1">
      <alignment horizontal="center" vertical="center" wrapText="1"/>
    </xf>
    <xf numFmtId="0" fontId="85" fillId="10" borderId="22" xfId="8" applyFont="1" applyFill="1" applyBorder="1" applyAlignment="1">
      <alignment horizontal="center" vertical="center" wrapText="1"/>
    </xf>
    <xf numFmtId="166" fontId="85" fillId="10" borderId="22" xfId="8" applyNumberFormat="1" applyFont="1" applyFill="1" applyBorder="1" applyAlignment="1">
      <alignment horizontal="center" vertical="center" wrapText="1"/>
    </xf>
    <xf numFmtId="0" fontId="20" fillId="3" borderId="22" xfId="8" applyFill="1" applyBorder="1" applyAlignment="1">
      <alignment horizontal="center" vertical="center" wrapText="1"/>
    </xf>
    <xf numFmtId="166" fontId="20" fillId="10" borderId="22" xfId="8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4" fontId="25" fillId="3" borderId="0" xfId="0" applyNumberFormat="1" applyFont="1" applyFill="1" applyAlignment="1">
      <alignment horizontal="right" vertical="center"/>
    </xf>
    <xf numFmtId="165" fontId="88" fillId="0" borderId="1" xfId="0" applyNumberFormat="1" applyFont="1" applyBorder="1" applyAlignment="1">
      <alignment horizontal="right" vertical="center"/>
    </xf>
    <xf numFmtId="165" fontId="89" fillId="5" borderId="1" xfId="0" applyNumberFormat="1" applyFont="1" applyFill="1" applyBorder="1" applyAlignment="1">
      <alignment horizontal="right" vertical="center" wrapText="1"/>
    </xf>
    <xf numFmtId="44" fontId="25" fillId="0" borderId="0" xfId="0" applyNumberFormat="1" applyFont="1" applyAlignment="1">
      <alignment horizontal="right" vertical="center"/>
    </xf>
    <xf numFmtId="164" fontId="8" fillId="0" borderId="0" xfId="0" applyNumberFormat="1" applyFont="1"/>
    <xf numFmtId="44" fontId="0" fillId="0" borderId="0" xfId="0" applyNumberFormat="1"/>
    <xf numFmtId="0" fontId="90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vertical="center"/>
    </xf>
    <xf numFmtId="0" fontId="29" fillId="0" borderId="1" xfId="0" applyFont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36" fillId="3" borderId="1" xfId="0" applyFont="1" applyFill="1" applyBorder="1" applyAlignment="1">
      <alignment vertical="center" wrapText="1"/>
    </xf>
    <xf numFmtId="44" fontId="28" fillId="3" borderId="1" xfId="0" applyNumberFormat="1" applyFont="1" applyFill="1" applyBorder="1" applyAlignment="1">
      <alignment vertical="center" wrapText="1"/>
    </xf>
    <xf numFmtId="0" fontId="28" fillId="3" borderId="1" xfId="0" applyFont="1" applyFill="1" applyBorder="1" applyAlignment="1">
      <alignment horizontal="right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vertical="center" wrapText="1"/>
    </xf>
    <xf numFmtId="2" fontId="38" fillId="0" borderId="1" xfId="0" applyNumberFormat="1" applyFont="1" applyBorder="1" applyAlignment="1">
      <alignment horizontal="center" vertical="center"/>
    </xf>
    <xf numFmtId="0" fontId="26" fillId="3" borderId="1" xfId="0" applyFont="1" applyFill="1" applyBorder="1" applyAlignment="1">
      <alignment vertical="center" wrapText="1"/>
    </xf>
    <xf numFmtId="44" fontId="27" fillId="2" borderId="1" xfId="0" applyNumberFormat="1" applyFont="1" applyFill="1" applyBorder="1" applyAlignment="1">
      <alignment horizontal="right" vertical="center"/>
    </xf>
    <xf numFmtId="164" fontId="27" fillId="2" borderId="1" xfId="0" applyNumberFormat="1" applyFont="1" applyFill="1" applyBorder="1" applyAlignment="1">
      <alignment horizontal="right" vertical="center"/>
    </xf>
    <xf numFmtId="0" fontId="39" fillId="2" borderId="1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vertical="center" wrapText="1"/>
    </xf>
    <xf numFmtId="0" fontId="27" fillId="2" borderId="1" xfId="0" applyFont="1" applyFill="1" applyBorder="1" applyAlignment="1">
      <alignment horizontal="right" vertical="center" wrapText="1"/>
    </xf>
    <xf numFmtId="0" fontId="38" fillId="0" borderId="1" xfId="0" applyFont="1" applyBorder="1" applyAlignment="1">
      <alignment vertical="center"/>
    </xf>
    <xf numFmtId="0" fontId="55" fillId="0" borderId="1" xfId="0" applyFont="1" applyBorder="1" applyAlignment="1">
      <alignment vertical="center"/>
    </xf>
    <xf numFmtId="0" fontId="33" fillId="0" borderId="1" xfId="8" applyFont="1" applyBorder="1" applyAlignment="1">
      <alignment horizontal="center" vertical="center" wrapText="1"/>
    </xf>
    <xf numFmtId="0" fontId="8" fillId="11" borderId="0" xfId="0" applyFont="1" applyFill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3" borderId="0" xfId="0" applyNumberFormat="1" applyFont="1" applyFill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8" fillId="0" borderId="0" xfId="0" applyNumberFormat="1" applyFont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 wrapText="1"/>
    </xf>
    <xf numFmtId="0" fontId="8" fillId="0" borderId="0" xfId="0" applyFont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40" fillId="3" borderId="1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8" fillId="0" borderId="1" xfId="0" applyFont="1" applyBorder="1"/>
    <xf numFmtId="0" fontId="8" fillId="0" borderId="20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41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57" fillId="2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/>
    </xf>
    <xf numFmtId="0" fontId="32" fillId="2" borderId="1" xfId="0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42" fillId="5" borderId="1" xfId="0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left" vertical="center" wrapText="1"/>
    </xf>
    <xf numFmtId="0" fontId="10" fillId="3" borderId="6" xfId="0" applyFont="1" applyFill="1" applyBorder="1" applyAlignment="1">
      <alignment horizontal="right" vertical="center" wrapText="1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top" wrapText="1"/>
    </xf>
    <xf numFmtId="0" fontId="12" fillId="4" borderId="1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41" fillId="0" borderId="1" xfId="0" applyFont="1" applyBorder="1" applyAlignment="1">
      <alignment vertical="center" wrapText="1"/>
    </xf>
    <xf numFmtId="0" fontId="50" fillId="5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70" fillId="7" borderId="1" xfId="0" applyFont="1" applyFill="1" applyBorder="1" applyAlignment="1">
      <alignment horizontal="center" vertical="center" wrapText="1"/>
    </xf>
    <xf numFmtId="0" fontId="69" fillId="2" borderId="1" xfId="0" applyFont="1" applyFill="1" applyBorder="1" applyAlignment="1">
      <alignment horizontal="center" vertical="center"/>
    </xf>
    <xf numFmtId="0" fontId="69" fillId="2" borderId="3" xfId="0" applyFont="1" applyFill="1" applyBorder="1" applyAlignment="1">
      <alignment horizontal="center" vertical="center"/>
    </xf>
    <xf numFmtId="0" fontId="70" fillId="7" borderId="21" xfId="0" applyFont="1" applyFill="1" applyBorder="1" applyAlignment="1">
      <alignment horizontal="center" vertical="center" wrapText="1"/>
    </xf>
    <xf numFmtId="0" fontId="70" fillId="7" borderId="7" xfId="0" applyFont="1" applyFill="1" applyBorder="1" applyAlignment="1">
      <alignment horizontal="center" vertical="center" wrapText="1"/>
    </xf>
    <xf numFmtId="0" fontId="70" fillId="7" borderId="5" xfId="0" applyFont="1" applyFill="1" applyBorder="1" applyAlignment="1">
      <alignment horizontal="center" vertical="center" wrapText="1"/>
    </xf>
    <xf numFmtId="0" fontId="70" fillId="3" borderId="1" xfId="0" applyFont="1" applyFill="1" applyBorder="1" applyAlignment="1">
      <alignment horizontal="center" vertical="center" wrapText="1"/>
    </xf>
    <xf numFmtId="0" fontId="72" fillId="2" borderId="3" xfId="0" applyFont="1" applyFill="1" applyBorder="1" applyAlignment="1">
      <alignment horizontal="left" vertical="center" wrapText="1"/>
    </xf>
    <xf numFmtId="0" fontId="72" fillId="2" borderId="2" xfId="0" applyFont="1" applyFill="1" applyBorder="1" applyAlignment="1">
      <alignment horizontal="left" vertical="center" wrapText="1"/>
    </xf>
    <xf numFmtId="164" fontId="71" fillId="7" borderId="21" xfId="0" applyNumberFormat="1" applyFont="1" applyFill="1" applyBorder="1" applyAlignment="1">
      <alignment horizontal="center" vertical="center" wrapText="1"/>
    </xf>
    <xf numFmtId="164" fontId="71" fillId="7" borderId="7" xfId="0" applyNumberFormat="1" applyFont="1" applyFill="1" applyBorder="1" applyAlignment="1">
      <alignment horizontal="center" vertical="center" wrapText="1"/>
    </xf>
    <xf numFmtId="164" fontId="71" fillId="7" borderId="5" xfId="0" applyNumberFormat="1" applyFont="1" applyFill="1" applyBorder="1" applyAlignment="1">
      <alignment horizontal="center" vertical="center" wrapText="1"/>
    </xf>
    <xf numFmtId="0" fontId="70" fillId="7" borderId="3" xfId="0" applyFont="1" applyFill="1" applyBorder="1" applyAlignment="1">
      <alignment horizontal="center" vertical="center" wrapText="1"/>
    </xf>
    <xf numFmtId="0" fontId="84" fillId="10" borderId="24" xfId="8" applyFont="1" applyFill="1" applyBorder="1" applyAlignment="1">
      <alignment horizontal="center" vertical="center" wrapText="1"/>
    </xf>
    <xf numFmtId="0" fontId="84" fillId="10" borderId="22" xfId="8" applyFont="1" applyFill="1" applyBorder="1" applyAlignment="1">
      <alignment horizontal="center" vertical="center" wrapText="1"/>
    </xf>
    <xf numFmtId="0" fontId="86" fillId="3" borderId="22" xfId="8" applyFont="1" applyFill="1" applyBorder="1" applyAlignment="1">
      <alignment horizontal="center" vertical="center" wrapText="1"/>
    </xf>
    <xf numFmtId="0" fontId="86" fillId="9" borderId="1" xfId="8" applyFont="1" applyFill="1" applyBorder="1" applyAlignment="1">
      <alignment horizontal="center" vertical="center" wrapText="1"/>
    </xf>
    <xf numFmtId="44" fontId="2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0" applyNumberFormat="1" applyFont="1" applyBorder="1" applyAlignment="1">
      <alignment horizontal="right" vertical="center"/>
    </xf>
    <xf numFmtId="44" fontId="91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44" fontId="31" fillId="3" borderId="1" xfId="0" applyNumberFormat="1" applyFont="1" applyFill="1" applyBorder="1" applyAlignment="1">
      <alignment horizontal="right" vertical="center"/>
    </xf>
    <xf numFmtId="0" fontId="92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right" vertical="center" wrapText="1"/>
    </xf>
    <xf numFmtId="0" fontId="37" fillId="3" borderId="1" xfId="0" applyFont="1" applyFill="1" applyBorder="1" applyAlignment="1">
      <alignment vertical="center" wrapText="1"/>
    </xf>
    <xf numFmtId="0" fontId="2" fillId="3" borderId="1" xfId="7" applyFont="1" applyFill="1" applyBorder="1" applyAlignment="1">
      <alignment horizontal="right"/>
    </xf>
    <xf numFmtId="164" fontId="64" fillId="3" borderId="1" xfId="7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center"/>
    </xf>
    <xf numFmtId="0" fontId="19" fillId="3" borderId="1" xfId="0" applyFont="1" applyFill="1" applyBorder="1" applyAlignment="1">
      <alignment vertical="center" wrapText="1"/>
    </xf>
    <xf numFmtId="0" fontId="37" fillId="3" borderId="1" xfId="0" applyFont="1" applyFill="1" applyBorder="1" applyAlignment="1">
      <alignment horizontal="right" vertical="center"/>
    </xf>
    <xf numFmtId="0" fontId="65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66" fillId="3" borderId="3" xfId="0" applyFont="1" applyFill="1" applyBorder="1"/>
    <xf numFmtId="14" fontId="73" fillId="3" borderId="3" xfId="0" applyNumberFormat="1" applyFont="1" applyFill="1" applyBorder="1" applyAlignment="1">
      <alignment horizontal="center" vertical="center" wrapText="1"/>
    </xf>
    <xf numFmtId="0" fontId="66" fillId="3" borderId="3" xfId="0" applyFont="1" applyFill="1" applyBorder="1" applyAlignment="1">
      <alignment horizontal="center" vertical="center"/>
    </xf>
    <xf numFmtId="164" fontId="0" fillId="0" borderId="0" xfId="0" applyNumberFormat="1" applyBorder="1"/>
    <xf numFmtId="0" fontId="0" fillId="0" borderId="0" xfId="0" applyBorder="1"/>
    <xf numFmtId="164" fontId="73" fillId="3" borderId="0" xfId="0" applyNumberFormat="1" applyFont="1" applyFill="1" applyBorder="1" applyAlignment="1">
      <alignment horizontal="center" vertical="center" wrapText="1"/>
    </xf>
  </cellXfs>
  <cellStyles count="17">
    <cellStyle name="Excel Built-in Normal" xfId="16" xr:uid="{422F8D9B-B446-4BDE-AC81-94D1E5532B80}"/>
    <cellStyle name="Heading" xfId="3" xr:uid="{00000000-0005-0000-0000-000000000000}"/>
    <cellStyle name="Heading1" xfId="4" xr:uid="{00000000-0005-0000-0000-000001000000}"/>
    <cellStyle name="Normalny" xfId="0" builtinId="0"/>
    <cellStyle name="Normalny 2" xfId="1" xr:uid="{00000000-0005-0000-0000-000003000000}"/>
    <cellStyle name="Normalny 3" xfId="2" xr:uid="{00000000-0005-0000-0000-000004000000}"/>
    <cellStyle name="Normalny 4" xfId="7" xr:uid="{00000000-0005-0000-0000-000005000000}"/>
    <cellStyle name="Normalny 4 2" xfId="9" xr:uid="{00000000-0005-0000-0000-000006000000}"/>
    <cellStyle name="Normalny 4 2 2" xfId="11" xr:uid="{00000000-0005-0000-0000-000007000000}"/>
    <cellStyle name="Normalny 4 2 2 2" xfId="15" xr:uid="{00000000-0005-0000-0000-000008000000}"/>
    <cellStyle name="Normalny 4 2 3" xfId="13" xr:uid="{00000000-0005-0000-0000-000009000000}"/>
    <cellStyle name="Normalny 4 3" xfId="10" xr:uid="{00000000-0005-0000-0000-00000A000000}"/>
    <cellStyle name="Normalny 4 3 2" xfId="14" xr:uid="{00000000-0005-0000-0000-00000B000000}"/>
    <cellStyle name="Normalny 4 4" xfId="12" xr:uid="{00000000-0005-0000-0000-00000C000000}"/>
    <cellStyle name="Normalny 5" xfId="8" xr:uid="{00000000-0005-0000-0000-00000D000000}"/>
    <cellStyle name="Result" xfId="5" xr:uid="{00000000-0005-0000-0000-00000E000000}"/>
    <cellStyle name="Result2" xfId="6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Q74"/>
  <sheetViews>
    <sheetView tabSelected="1" view="pageBreakPreview" topLeftCell="B1" zoomScaleNormal="100" zoomScaleSheetLayoutView="100" zoomScalePageLayoutView="40" workbookViewId="0">
      <selection activeCell="F76" sqref="F76"/>
    </sheetView>
  </sheetViews>
  <sheetFormatPr defaultColWidth="9.140625" defaultRowHeight="18"/>
  <cols>
    <col min="1" max="1" width="9.140625" style="1" hidden="1" customWidth="1"/>
    <col min="2" max="2" width="4.140625" style="6" bestFit="1" customWidth="1"/>
    <col min="3" max="3" width="30.5703125" style="1" customWidth="1"/>
    <col min="4" max="4" width="14.85546875" style="6" customWidth="1"/>
    <col min="5" max="5" width="21.42578125" style="7" customWidth="1"/>
    <col min="6" max="6" width="28.140625" style="235" customWidth="1"/>
    <col min="7" max="7" width="19.5703125" style="8" customWidth="1"/>
    <col min="8" max="8" width="14.42578125" style="8" hidden="1" customWidth="1"/>
    <col min="9" max="9" width="32.7109375" style="6" customWidth="1"/>
    <col min="10" max="10" width="32.7109375" style="5" customWidth="1"/>
    <col min="11" max="11" width="37.85546875" style="1" customWidth="1"/>
    <col min="12" max="12" width="23.5703125" style="1" customWidth="1"/>
    <col min="13" max="16384" width="9.140625" style="1"/>
  </cols>
  <sheetData>
    <row r="1" spans="1:12" s="16" customFormat="1">
      <c r="B1" s="15"/>
      <c r="D1" s="15"/>
      <c r="E1" s="17"/>
      <c r="F1" s="232"/>
      <c r="G1" s="18"/>
      <c r="H1" s="18"/>
      <c r="I1" s="15"/>
      <c r="J1" s="19"/>
      <c r="K1" s="288" t="s">
        <v>20</v>
      </c>
      <c r="L1" s="288"/>
    </row>
    <row r="2" spans="1:12" s="16" customFormat="1" ht="32.25" customHeight="1">
      <c r="A2" s="34"/>
      <c r="B2" s="342" t="s">
        <v>623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</row>
    <row r="3" spans="1:12" ht="119.25" customHeight="1">
      <c r="A3" s="35"/>
      <c r="B3" s="36" t="s">
        <v>0</v>
      </c>
      <c r="C3" s="36" t="s">
        <v>10</v>
      </c>
      <c r="D3" s="36" t="s">
        <v>1</v>
      </c>
      <c r="E3" s="37" t="s">
        <v>8</v>
      </c>
      <c r="F3" s="37" t="s">
        <v>23</v>
      </c>
      <c r="G3" s="38" t="s">
        <v>15</v>
      </c>
      <c r="H3" s="38" t="s">
        <v>18</v>
      </c>
      <c r="I3" s="36" t="s">
        <v>17</v>
      </c>
      <c r="J3" s="36" t="s">
        <v>16</v>
      </c>
      <c r="K3" s="36" t="s">
        <v>6</v>
      </c>
      <c r="L3" s="39" t="s">
        <v>19</v>
      </c>
    </row>
    <row r="4" spans="1:12" ht="18.75">
      <c r="A4" s="40"/>
      <c r="B4" s="107" t="s">
        <v>24</v>
      </c>
      <c r="C4" s="280" t="s">
        <v>303</v>
      </c>
      <c r="D4" s="280"/>
      <c r="E4" s="280"/>
      <c r="F4" s="280"/>
      <c r="G4" s="280"/>
      <c r="H4" s="280"/>
      <c r="I4" s="280"/>
      <c r="J4" s="280"/>
      <c r="K4" s="280"/>
      <c r="L4" s="280"/>
    </row>
    <row r="5" spans="1:12" ht="18.75">
      <c r="A5" s="40"/>
      <c r="B5" s="52">
        <v>1</v>
      </c>
      <c r="C5" s="55" t="s">
        <v>304</v>
      </c>
      <c r="D5" s="52" t="s">
        <v>305</v>
      </c>
      <c r="E5" s="150"/>
      <c r="F5" s="341">
        <f>G5*2615</f>
        <v>117675</v>
      </c>
      <c r="G5" s="151">
        <v>45</v>
      </c>
      <c r="H5" s="152"/>
      <c r="I5" s="153"/>
      <c r="J5" s="154" t="s">
        <v>306</v>
      </c>
      <c r="K5" s="154" t="s">
        <v>307</v>
      </c>
      <c r="L5" s="155"/>
    </row>
    <row r="6" spans="1:12" ht="18.75">
      <c r="A6" s="40"/>
      <c r="B6" s="52">
        <v>2</v>
      </c>
      <c r="C6" s="55" t="s">
        <v>308</v>
      </c>
      <c r="D6" s="52">
        <v>1872</v>
      </c>
      <c r="E6" s="150"/>
      <c r="F6" s="341">
        <f>G6*6789</f>
        <v>3788262</v>
      </c>
      <c r="G6" s="151">
        <v>558</v>
      </c>
      <c r="H6" s="152"/>
      <c r="I6" s="153"/>
      <c r="J6" s="154" t="s">
        <v>306</v>
      </c>
      <c r="K6" s="154" t="s">
        <v>309</v>
      </c>
      <c r="L6" s="153" t="s">
        <v>310</v>
      </c>
    </row>
    <row r="7" spans="1:12" ht="37.5">
      <c r="A7" s="40"/>
      <c r="B7" s="52">
        <v>3</v>
      </c>
      <c r="C7" s="55" t="s">
        <v>311</v>
      </c>
      <c r="D7" s="52">
        <v>1980</v>
      </c>
      <c r="E7" s="150">
        <v>1400000</v>
      </c>
      <c r="F7" s="150"/>
      <c r="G7" s="151">
        <v>126</v>
      </c>
      <c r="H7" s="152"/>
      <c r="I7" s="153"/>
      <c r="J7" s="154" t="s">
        <v>306</v>
      </c>
      <c r="K7" s="154" t="s">
        <v>312</v>
      </c>
      <c r="L7" s="155"/>
    </row>
    <row r="8" spans="1:12" ht="37.5">
      <c r="A8" s="40"/>
      <c r="B8" s="52">
        <v>4</v>
      </c>
      <c r="C8" s="55" t="s">
        <v>589</v>
      </c>
      <c r="D8" s="52"/>
      <c r="E8" s="150">
        <v>250000</v>
      </c>
      <c r="F8" s="150"/>
      <c r="G8" s="151">
        <v>121</v>
      </c>
      <c r="H8" s="152"/>
      <c r="I8" s="153"/>
      <c r="J8" s="154" t="s">
        <v>306</v>
      </c>
      <c r="K8" s="154" t="s">
        <v>313</v>
      </c>
      <c r="L8" s="155"/>
    </row>
    <row r="9" spans="1:12" ht="56.25">
      <c r="A9" s="40"/>
      <c r="B9" s="52">
        <v>5</v>
      </c>
      <c r="C9" s="55" t="s">
        <v>314</v>
      </c>
      <c r="D9" s="52">
        <v>2017</v>
      </c>
      <c r="E9" s="150"/>
      <c r="F9" s="150">
        <f>G9*1744</f>
        <v>174400</v>
      </c>
      <c r="G9" s="151">
        <v>100</v>
      </c>
      <c r="H9" s="152"/>
      <c r="I9" s="153"/>
      <c r="J9" s="154" t="s">
        <v>315</v>
      </c>
      <c r="K9" s="154" t="s">
        <v>313</v>
      </c>
      <c r="L9" s="155"/>
    </row>
    <row r="10" spans="1:12" ht="37.5">
      <c r="A10" s="40"/>
      <c r="B10" s="52" t="s">
        <v>316</v>
      </c>
      <c r="C10" s="156" t="s">
        <v>317</v>
      </c>
      <c r="D10" s="52">
        <v>1968</v>
      </c>
      <c r="E10" s="150"/>
      <c r="F10" s="150">
        <f>324*6789</f>
        <v>2199636</v>
      </c>
      <c r="G10" s="151">
        <v>324</v>
      </c>
      <c r="H10" s="152"/>
      <c r="I10" s="153"/>
      <c r="J10" s="154" t="s">
        <v>306</v>
      </c>
      <c r="K10" s="154" t="s">
        <v>318</v>
      </c>
      <c r="L10" s="155"/>
    </row>
    <row r="11" spans="1:12" ht="18.75">
      <c r="A11" s="40"/>
      <c r="B11" s="52" t="s">
        <v>319</v>
      </c>
      <c r="C11" s="156" t="s">
        <v>320</v>
      </c>
      <c r="D11" s="52">
        <v>1968</v>
      </c>
      <c r="E11" s="150">
        <v>1000000</v>
      </c>
      <c r="F11" s="150"/>
      <c r="G11" s="151">
        <v>227</v>
      </c>
      <c r="H11" s="152"/>
      <c r="I11" s="153"/>
      <c r="J11" s="154" t="s">
        <v>306</v>
      </c>
      <c r="K11" s="154" t="s">
        <v>318</v>
      </c>
      <c r="L11" s="155"/>
    </row>
    <row r="12" spans="1:12" ht="18.75">
      <c r="A12" s="40"/>
      <c r="B12" s="52">
        <v>7</v>
      </c>
      <c r="C12" s="156" t="s">
        <v>321</v>
      </c>
      <c r="D12" s="52">
        <v>1998</v>
      </c>
      <c r="E12" s="150"/>
      <c r="F12" s="150">
        <f>1260*6789</f>
        <v>8554140</v>
      </c>
      <c r="G12" s="151">
        <v>1260</v>
      </c>
      <c r="H12" s="152"/>
      <c r="I12" s="153"/>
      <c r="J12" s="154" t="s">
        <v>306</v>
      </c>
      <c r="K12" s="154" t="s">
        <v>322</v>
      </c>
      <c r="L12" s="155"/>
    </row>
    <row r="13" spans="1:12" ht="18.75">
      <c r="A13" s="40"/>
      <c r="B13" s="52">
        <v>8</v>
      </c>
      <c r="C13" s="156" t="s">
        <v>323</v>
      </c>
      <c r="D13" s="52" t="s">
        <v>324</v>
      </c>
      <c r="E13" s="150"/>
      <c r="F13" s="150">
        <f>144*6789</f>
        <v>977616</v>
      </c>
      <c r="G13" s="151">
        <v>144</v>
      </c>
      <c r="H13" s="152"/>
      <c r="I13" s="153"/>
      <c r="J13" s="154" t="s">
        <v>306</v>
      </c>
      <c r="K13" s="154" t="s">
        <v>325</v>
      </c>
      <c r="L13" s="155"/>
    </row>
    <row r="14" spans="1:12" ht="37.5">
      <c r="A14" s="40"/>
      <c r="B14" s="52">
        <v>9</v>
      </c>
      <c r="C14" s="156" t="s">
        <v>326</v>
      </c>
      <c r="D14" s="52">
        <v>2005</v>
      </c>
      <c r="E14" s="150"/>
      <c r="F14" s="150">
        <f>G14*3487</f>
        <v>697400</v>
      </c>
      <c r="G14" s="151">
        <v>200</v>
      </c>
      <c r="H14" s="152"/>
      <c r="I14" s="153"/>
      <c r="J14" s="154" t="s">
        <v>306</v>
      </c>
      <c r="K14" s="154" t="s">
        <v>327</v>
      </c>
      <c r="L14" s="155"/>
    </row>
    <row r="15" spans="1:12" ht="37.5">
      <c r="A15" s="40"/>
      <c r="B15" s="52">
        <v>10</v>
      </c>
      <c r="C15" s="156" t="s">
        <v>328</v>
      </c>
      <c r="D15" s="52">
        <v>1900</v>
      </c>
      <c r="E15" s="150"/>
      <c r="F15" s="150">
        <f>G15*3487</f>
        <v>251064</v>
      </c>
      <c r="G15" s="151">
        <v>72</v>
      </c>
      <c r="H15" s="152"/>
      <c r="I15" s="153"/>
      <c r="J15" s="154" t="s">
        <v>306</v>
      </c>
      <c r="K15" s="154" t="s">
        <v>313</v>
      </c>
      <c r="L15" s="155"/>
    </row>
    <row r="16" spans="1:12" ht="37.5">
      <c r="A16" s="40"/>
      <c r="B16" s="52">
        <v>11</v>
      </c>
      <c r="C16" s="156" t="s">
        <v>329</v>
      </c>
      <c r="D16" s="52">
        <v>1980</v>
      </c>
      <c r="E16" s="150"/>
      <c r="F16" s="150">
        <f>G16*2615</f>
        <v>329490</v>
      </c>
      <c r="G16" s="151">
        <v>126</v>
      </c>
      <c r="H16" s="152"/>
      <c r="I16" s="153"/>
      <c r="J16" s="154" t="s">
        <v>306</v>
      </c>
      <c r="K16" s="154" t="s">
        <v>312</v>
      </c>
      <c r="L16" s="155"/>
    </row>
    <row r="17" spans="1:17" ht="37.5">
      <c r="A17" s="40"/>
      <c r="B17" s="52">
        <v>12</v>
      </c>
      <c r="C17" s="156" t="s">
        <v>330</v>
      </c>
      <c r="D17" s="52"/>
      <c r="E17" s="150">
        <v>30000</v>
      </c>
      <c r="F17" s="150"/>
      <c r="G17" s="151" t="s">
        <v>331</v>
      </c>
      <c r="H17" s="152"/>
      <c r="I17" s="153"/>
      <c r="J17" s="154" t="s">
        <v>332</v>
      </c>
      <c r="K17" s="154" t="s">
        <v>312</v>
      </c>
      <c r="L17" s="155"/>
    </row>
    <row r="18" spans="1:17" ht="37.5">
      <c r="A18" s="40"/>
      <c r="B18" s="52">
        <v>13</v>
      </c>
      <c r="C18" s="156" t="s">
        <v>333</v>
      </c>
      <c r="D18" s="52" t="s">
        <v>305</v>
      </c>
      <c r="E18" s="150"/>
      <c r="F18" s="150">
        <v>619096</v>
      </c>
      <c r="G18" s="151">
        <v>152</v>
      </c>
      <c r="H18" s="152"/>
      <c r="I18" s="153"/>
      <c r="J18" s="154" t="s">
        <v>306</v>
      </c>
      <c r="K18" s="154" t="s">
        <v>334</v>
      </c>
      <c r="L18" s="155"/>
    </row>
    <row r="19" spans="1:17" ht="18.75">
      <c r="A19" s="40"/>
      <c r="B19" s="52">
        <v>14</v>
      </c>
      <c r="C19" s="156" t="s">
        <v>335</v>
      </c>
      <c r="D19" s="52">
        <v>1977</v>
      </c>
      <c r="E19" s="150"/>
      <c r="F19" s="150">
        <f>140*6789</f>
        <v>950460</v>
      </c>
      <c r="G19" s="151">
        <v>140</v>
      </c>
      <c r="H19" s="152"/>
      <c r="I19" s="153"/>
      <c r="J19" s="154" t="s">
        <v>306</v>
      </c>
      <c r="K19" s="154" t="s">
        <v>336</v>
      </c>
      <c r="L19" s="155"/>
    </row>
    <row r="20" spans="1:17" ht="56.25">
      <c r="A20" s="40"/>
      <c r="B20" s="52">
        <v>15</v>
      </c>
      <c r="C20" s="156" t="s">
        <v>337</v>
      </c>
      <c r="D20" s="57" t="s">
        <v>338</v>
      </c>
      <c r="E20" s="150"/>
      <c r="F20" s="150">
        <f>50*6789</f>
        <v>339450</v>
      </c>
      <c r="G20" s="151">
        <v>50</v>
      </c>
      <c r="H20" s="152"/>
      <c r="I20" s="153"/>
      <c r="J20" s="154" t="s">
        <v>306</v>
      </c>
      <c r="K20" s="154" t="s">
        <v>339</v>
      </c>
      <c r="L20" s="155"/>
    </row>
    <row r="21" spans="1:17" ht="37.5">
      <c r="A21" s="40"/>
      <c r="B21" s="52">
        <v>16</v>
      </c>
      <c r="C21" s="156" t="s">
        <v>340</v>
      </c>
      <c r="D21" s="52">
        <v>1980</v>
      </c>
      <c r="E21" s="150">
        <v>60000</v>
      </c>
      <c r="F21" s="150"/>
      <c r="G21" s="151"/>
      <c r="H21" s="152"/>
      <c r="I21" s="153"/>
      <c r="J21" s="154"/>
      <c r="K21" s="154" t="s">
        <v>341</v>
      </c>
      <c r="L21" s="155"/>
    </row>
    <row r="22" spans="1:17" ht="37.5">
      <c r="A22" s="40"/>
      <c r="B22" s="52">
        <v>17</v>
      </c>
      <c r="C22" s="156" t="s">
        <v>342</v>
      </c>
      <c r="D22" s="52"/>
      <c r="E22" s="150">
        <v>60000</v>
      </c>
      <c r="F22" s="150"/>
      <c r="G22" s="151"/>
      <c r="H22" s="152"/>
      <c r="I22" s="153"/>
      <c r="J22" s="154" t="s">
        <v>306</v>
      </c>
      <c r="K22" s="154" t="s">
        <v>312</v>
      </c>
      <c r="L22" s="155"/>
    </row>
    <row r="23" spans="1:17" ht="18.75">
      <c r="A23" s="40"/>
      <c r="B23" s="52">
        <v>18</v>
      </c>
      <c r="C23" s="156" t="s">
        <v>343</v>
      </c>
      <c r="D23" s="52"/>
      <c r="E23" s="150">
        <v>50000</v>
      </c>
      <c r="F23" s="150"/>
      <c r="G23" s="151">
        <v>92.5</v>
      </c>
      <c r="H23" s="152"/>
      <c r="I23" s="153"/>
      <c r="J23" s="154" t="s">
        <v>306</v>
      </c>
      <c r="K23" s="154"/>
      <c r="L23" s="155"/>
    </row>
    <row r="24" spans="1:17" ht="37.5">
      <c r="A24" s="40"/>
      <c r="B24" s="52">
        <v>19</v>
      </c>
      <c r="C24" s="156" t="s">
        <v>344</v>
      </c>
      <c r="D24" s="52"/>
      <c r="E24" s="150">
        <v>250000</v>
      </c>
      <c r="F24" s="150"/>
      <c r="G24" s="151">
        <v>26</v>
      </c>
      <c r="H24" s="152"/>
      <c r="I24" s="153"/>
      <c r="J24" s="154" t="s">
        <v>306</v>
      </c>
      <c r="K24" s="154" t="s">
        <v>345</v>
      </c>
      <c r="L24" s="155"/>
    </row>
    <row r="25" spans="1:17" ht="37.5">
      <c r="A25" s="40"/>
      <c r="B25" s="52">
        <v>20</v>
      </c>
      <c r="C25" s="156" t="s">
        <v>346</v>
      </c>
      <c r="D25" s="52"/>
      <c r="E25" s="150">
        <v>1000000</v>
      </c>
      <c r="F25" s="150"/>
      <c r="G25" s="151"/>
      <c r="H25" s="152"/>
      <c r="I25" s="153"/>
      <c r="J25" s="154"/>
      <c r="K25" s="154" t="s">
        <v>347</v>
      </c>
      <c r="L25" s="155"/>
    </row>
    <row r="26" spans="1:17" ht="18.75">
      <c r="A26" s="40"/>
      <c r="B26" s="52">
        <v>21</v>
      </c>
      <c r="C26" s="156" t="s">
        <v>348</v>
      </c>
      <c r="D26" s="52"/>
      <c r="E26" s="150">
        <v>60000</v>
      </c>
      <c r="F26" s="150"/>
      <c r="G26" s="151">
        <v>12</v>
      </c>
      <c r="H26" s="152"/>
      <c r="I26" s="153"/>
      <c r="J26" s="154" t="s">
        <v>306</v>
      </c>
      <c r="K26" s="154" t="s">
        <v>349</v>
      </c>
      <c r="L26" s="155"/>
    </row>
    <row r="27" spans="1:17" ht="37.5">
      <c r="A27" s="40"/>
      <c r="B27" s="52">
        <v>22</v>
      </c>
      <c r="C27" s="156" t="s">
        <v>350</v>
      </c>
      <c r="D27" s="52"/>
      <c r="E27" s="150">
        <v>200000</v>
      </c>
      <c r="F27" s="150"/>
      <c r="G27" s="151">
        <v>108.21</v>
      </c>
      <c r="H27" s="152"/>
      <c r="I27" s="153"/>
      <c r="J27" s="154" t="s">
        <v>306</v>
      </c>
      <c r="K27" s="154" t="s">
        <v>351</v>
      </c>
      <c r="L27" s="155"/>
    </row>
    <row r="28" spans="1:17" ht="37.5">
      <c r="A28" s="40"/>
      <c r="B28" s="52">
        <v>23</v>
      </c>
      <c r="C28" s="156" t="s">
        <v>352</v>
      </c>
      <c r="D28" s="52">
        <v>1980</v>
      </c>
      <c r="E28" s="150">
        <v>700000</v>
      </c>
      <c r="F28" s="150"/>
      <c r="G28" s="151">
        <v>126</v>
      </c>
      <c r="H28" s="152"/>
      <c r="I28" s="153"/>
      <c r="J28" s="154" t="s">
        <v>306</v>
      </c>
      <c r="K28" s="154" t="s">
        <v>345</v>
      </c>
      <c r="L28" s="155"/>
    </row>
    <row r="29" spans="1:17" ht="56.25">
      <c r="A29" s="40"/>
      <c r="B29" s="52">
        <v>24</v>
      </c>
      <c r="C29" s="156" t="s">
        <v>353</v>
      </c>
      <c r="D29" s="52">
        <v>1982</v>
      </c>
      <c r="E29" s="150">
        <v>1000000</v>
      </c>
      <c r="F29" s="150"/>
      <c r="G29" s="151">
        <v>126.17</v>
      </c>
      <c r="H29" s="152"/>
      <c r="I29" s="153"/>
      <c r="J29" s="154" t="s">
        <v>306</v>
      </c>
      <c r="K29" s="154" t="s">
        <v>354</v>
      </c>
      <c r="L29" s="155"/>
      <c r="M29" s="7"/>
      <c r="N29" s="8"/>
      <c r="O29" s="8"/>
      <c r="P29" s="6"/>
      <c r="Q29" s="5"/>
    </row>
    <row r="30" spans="1:17" ht="56.25">
      <c r="A30" s="40"/>
      <c r="B30" s="52">
        <v>25</v>
      </c>
      <c r="C30" s="156" t="s">
        <v>355</v>
      </c>
      <c r="D30" s="52">
        <v>1981</v>
      </c>
      <c r="E30" s="150">
        <v>400000</v>
      </c>
      <c r="F30" s="150"/>
      <c r="G30" s="151">
        <v>133</v>
      </c>
      <c r="H30" s="152"/>
      <c r="I30" s="153"/>
      <c r="J30" s="154" t="s">
        <v>306</v>
      </c>
      <c r="K30" s="154" t="s">
        <v>356</v>
      </c>
      <c r="L30" s="155"/>
      <c r="M30" s="7"/>
      <c r="N30" s="8"/>
      <c r="O30" s="8"/>
      <c r="P30" s="6"/>
      <c r="Q30" s="5"/>
    </row>
    <row r="31" spans="1:17" ht="37.5">
      <c r="A31" s="40"/>
      <c r="B31" s="52">
        <v>26</v>
      </c>
      <c r="C31" s="156" t="s">
        <v>357</v>
      </c>
      <c r="D31" s="52"/>
      <c r="E31" s="150">
        <v>50000</v>
      </c>
      <c r="F31" s="150"/>
      <c r="G31" s="151">
        <v>127</v>
      </c>
      <c r="H31" s="152"/>
      <c r="I31" s="153"/>
      <c r="J31" s="154" t="s">
        <v>358</v>
      </c>
      <c r="K31" s="154" t="s">
        <v>313</v>
      </c>
      <c r="L31" s="155"/>
      <c r="M31" s="7"/>
      <c r="N31" s="8"/>
      <c r="O31" s="8"/>
      <c r="P31" s="6"/>
      <c r="Q31" s="5"/>
    </row>
    <row r="32" spans="1:17" ht="25.5">
      <c r="A32" s="40"/>
      <c r="B32" s="52">
        <v>28</v>
      </c>
      <c r="C32" s="104" t="s">
        <v>620</v>
      </c>
      <c r="D32" s="335">
        <v>2022</v>
      </c>
      <c r="E32" s="336"/>
      <c r="F32" s="337">
        <v>400000</v>
      </c>
      <c r="G32" s="340">
        <v>261.05</v>
      </c>
      <c r="H32" s="338"/>
      <c r="I32" s="335"/>
      <c r="J32" s="104" t="s">
        <v>306</v>
      </c>
      <c r="K32" s="339" t="s">
        <v>621</v>
      </c>
      <c r="L32" s="155"/>
    </row>
    <row r="33" spans="1:12" ht="56.25">
      <c r="A33" s="40"/>
      <c r="B33" s="52">
        <v>29</v>
      </c>
      <c r="C33" s="158" t="s">
        <v>359</v>
      </c>
      <c r="D33" s="159">
        <v>2024</v>
      </c>
      <c r="E33" s="160">
        <v>17000000</v>
      </c>
      <c r="F33" s="160"/>
      <c r="G33" s="159"/>
      <c r="H33" s="161"/>
      <c r="I33" s="162"/>
      <c r="J33" s="163" t="s">
        <v>306</v>
      </c>
      <c r="K33" s="163" t="s">
        <v>360</v>
      </c>
      <c r="L33" s="256"/>
    </row>
    <row r="34" spans="1:12" ht="37.5">
      <c r="A34" s="40"/>
      <c r="B34" s="52">
        <v>30</v>
      </c>
      <c r="C34" s="158" t="s">
        <v>361</v>
      </c>
      <c r="D34" s="159">
        <v>1918</v>
      </c>
      <c r="E34" s="160"/>
      <c r="F34" s="160">
        <v>1000000</v>
      </c>
      <c r="G34" s="159"/>
      <c r="H34" s="161"/>
      <c r="I34" s="162"/>
      <c r="J34" s="163" t="s">
        <v>306</v>
      </c>
      <c r="K34" s="163" t="s">
        <v>362</v>
      </c>
      <c r="L34" s="256" t="s">
        <v>363</v>
      </c>
    </row>
    <row r="35" spans="1:12" ht="18.75">
      <c r="A35" s="40"/>
      <c r="B35" s="281" t="s">
        <v>7</v>
      </c>
      <c r="C35" s="281"/>
      <c r="D35" s="281"/>
      <c r="E35" s="164"/>
      <c r="F35" s="164">
        <f>SUM(E5:F34)</f>
        <v>43908689</v>
      </c>
      <c r="G35" s="42"/>
      <c r="H35" s="42" t="e">
        <f>SUM(#REF!)</f>
        <v>#REF!</v>
      </c>
      <c r="I35" s="165"/>
      <c r="J35" s="43"/>
      <c r="K35" s="44"/>
      <c r="L35" s="45"/>
    </row>
    <row r="36" spans="1:12" ht="18.75">
      <c r="A36" s="40"/>
      <c r="B36" s="46" t="s">
        <v>25</v>
      </c>
      <c r="C36" s="239" t="s">
        <v>26</v>
      </c>
      <c r="D36" s="239"/>
      <c r="E36" s="240"/>
      <c r="F36" s="240"/>
      <c r="G36" s="289"/>
      <c r="H36" s="289"/>
      <c r="I36" s="289"/>
      <c r="J36" s="41"/>
      <c r="K36" s="47"/>
      <c r="L36" s="48"/>
    </row>
    <row r="37" spans="1:12" ht="18.75">
      <c r="A37" s="40"/>
      <c r="B37" s="151">
        <v>1</v>
      </c>
      <c r="C37" s="241"/>
      <c r="D37" s="242"/>
      <c r="E37" s="243"/>
      <c r="F37" s="243"/>
      <c r="G37" s="244"/>
      <c r="H37" s="244"/>
      <c r="I37" s="245"/>
      <c r="J37" s="246"/>
      <c r="K37" s="246"/>
      <c r="L37" s="48"/>
    </row>
    <row r="38" spans="1:12" ht="18.75">
      <c r="A38" s="40"/>
      <c r="B38" s="281" t="s">
        <v>7</v>
      </c>
      <c r="C38" s="281"/>
      <c r="D38" s="281"/>
      <c r="E38" s="49"/>
      <c r="F38" s="49"/>
      <c r="G38" s="42"/>
      <c r="H38" s="42"/>
      <c r="I38" s="50"/>
      <c r="J38" s="43"/>
      <c r="K38" s="44"/>
      <c r="L38" s="45"/>
    </row>
    <row r="39" spans="1:12" ht="18.75">
      <c r="B39" s="247" t="s">
        <v>30</v>
      </c>
      <c r="C39" s="280" t="s">
        <v>36</v>
      </c>
      <c r="D39" s="280"/>
      <c r="E39" s="280"/>
      <c r="F39" s="280"/>
      <c r="G39" s="280"/>
      <c r="H39" s="280"/>
      <c r="I39" s="280"/>
      <c r="J39" s="280"/>
      <c r="K39" s="280"/>
      <c r="L39" s="280"/>
    </row>
    <row r="40" spans="1:12" ht="37.5">
      <c r="B40" s="52">
        <v>1</v>
      </c>
      <c r="C40" s="248" t="s">
        <v>37</v>
      </c>
      <c r="D40" s="52"/>
      <c r="E40" s="53"/>
      <c r="F40" s="53">
        <v>8052944</v>
      </c>
      <c r="G40" s="52"/>
      <c r="H40" s="54"/>
      <c r="I40" s="52"/>
      <c r="J40" s="55"/>
      <c r="K40" s="56" t="s">
        <v>38</v>
      </c>
      <c r="L40" s="57"/>
    </row>
    <row r="41" spans="1:12" ht="18.75">
      <c r="B41" s="283" t="s">
        <v>7</v>
      </c>
      <c r="C41" s="283"/>
      <c r="D41" s="283"/>
      <c r="E41" s="249"/>
      <c r="F41" s="249">
        <f>F40</f>
        <v>8052944</v>
      </c>
      <c r="G41" s="250"/>
      <c r="H41" s="250"/>
      <c r="I41" s="251"/>
      <c r="J41" s="252"/>
      <c r="K41" s="253"/>
      <c r="L41" s="58"/>
    </row>
    <row r="42" spans="1:12" ht="15.75">
      <c r="B42" s="87" t="s">
        <v>31</v>
      </c>
      <c r="C42" s="350" t="s">
        <v>115</v>
      </c>
      <c r="D42" s="351"/>
      <c r="E42" s="351"/>
      <c r="F42" s="351"/>
      <c r="G42" s="351"/>
      <c r="H42" s="351"/>
      <c r="I42" s="351"/>
      <c r="J42" s="352"/>
      <c r="K42" s="353"/>
      <c r="L42" s="354"/>
    </row>
    <row r="43" spans="1:12" ht="18.75">
      <c r="B43" s="88">
        <v>1</v>
      </c>
      <c r="C43" s="89" t="s">
        <v>116</v>
      </c>
      <c r="D43" s="88"/>
      <c r="E43" s="90"/>
      <c r="F43" s="233">
        <v>1723508</v>
      </c>
      <c r="G43" s="91"/>
      <c r="H43" s="91"/>
      <c r="I43" s="88"/>
      <c r="J43" s="92"/>
      <c r="K43" s="93" t="s">
        <v>117</v>
      </c>
      <c r="L43" s="94"/>
    </row>
    <row r="44" spans="1:12" ht="18.75">
      <c r="B44" s="88">
        <v>2</v>
      </c>
      <c r="C44" s="89" t="s">
        <v>118</v>
      </c>
      <c r="D44" s="88"/>
      <c r="E44" s="90"/>
      <c r="F44" s="233">
        <v>900000</v>
      </c>
      <c r="G44" s="91"/>
      <c r="H44" s="91"/>
      <c r="I44" s="88"/>
      <c r="J44" s="92"/>
      <c r="K44" s="93" t="s">
        <v>117</v>
      </c>
      <c r="L44" s="94"/>
    </row>
    <row r="45" spans="1:12" ht="18.75">
      <c r="B45" s="286" t="s">
        <v>7</v>
      </c>
      <c r="C45" s="286"/>
      <c r="D45" s="286"/>
      <c r="E45" s="95"/>
      <c r="F45" s="234">
        <f>F43+F44</f>
        <v>2623508</v>
      </c>
      <c r="G45" s="96"/>
      <c r="H45" s="96"/>
      <c r="I45" s="97"/>
      <c r="J45" s="98"/>
      <c r="K45" s="99"/>
      <c r="L45" s="100"/>
    </row>
    <row r="46" spans="1:12" ht="18.75">
      <c r="B46" s="107" t="s">
        <v>33</v>
      </c>
      <c r="C46" s="254" t="s">
        <v>135</v>
      </c>
      <c r="D46" s="254"/>
      <c r="E46" s="285"/>
      <c r="F46" s="285"/>
      <c r="G46" s="285"/>
      <c r="H46" s="285"/>
      <c r="I46" s="285"/>
      <c r="J46" s="108"/>
      <c r="K46" s="109"/>
      <c r="L46" s="110"/>
    </row>
    <row r="47" spans="1:12" ht="37.5">
      <c r="B47" s="52">
        <v>1</v>
      </c>
      <c r="C47" s="55" t="s">
        <v>136</v>
      </c>
      <c r="D47" s="52"/>
      <c r="E47" s="53"/>
      <c r="F47" s="53">
        <v>2103817</v>
      </c>
      <c r="G47" s="111"/>
      <c r="H47" s="111"/>
      <c r="I47" s="57"/>
      <c r="J47" s="55"/>
      <c r="K47" s="56" t="s">
        <v>137</v>
      </c>
      <c r="L47" s="57"/>
    </row>
    <row r="48" spans="1:12" ht="18.75">
      <c r="B48" s="52">
        <v>2</v>
      </c>
      <c r="C48" s="55" t="s">
        <v>138</v>
      </c>
      <c r="D48" s="52"/>
      <c r="E48" s="53"/>
      <c r="F48" s="53">
        <v>600000</v>
      </c>
      <c r="G48" s="111"/>
      <c r="H48" s="111"/>
      <c r="I48" s="57"/>
      <c r="J48" s="55"/>
      <c r="K48" s="110"/>
      <c r="L48" s="57"/>
    </row>
    <row r="49" spans="2:12" ht="37.5">
      <c r="B49" s="52">
        <v>3</v>
      </c>
      <c r="C49" s="55" t="s">
        <v>139</v>
      </c>
      <c r="D49" s="52"/>
      <c r="E49" s="53"/>
      <c r="F49" s="53">
        <v>162357.24</v>
      </c>
      <c r="G49" s="111"/>
      <c r="H49" s="111"/>
      <c r="I49" s="57"/>
      <c r="J49" s="55"/>
      <c r="K49" s="110"/>
      <c r="L49" s="57"/>
    </row>
    <row r="50" spans="2:12" ht="18.75">
      <c r="B50" s="283" t="s">
        <v>7</v>
      </c>
      <c r="C50" s="283"/>
      <c r="D50" s="283"/>
      <c r="E50" s="112"/>
      <c r="F50" s="112">
        <f>F47+F48+F49</f>
        <v>2866174.24</v>
      </c>
      <c r="G50" s="113"/>
      <c r="H50" s="113"/>
      <c r="I50" s="114"/>
      <c r="J50" s="115"/>
      <c r="K50" s="116"/>
      <c r="L50" s="58"/>
    </row>
    <row r="51" spans="2:12" ht="18.75">
      <c r="B51" s="107" t="s">
        <v>182</v>
      </c>
      <c r="C51" s="254" t="s">
        <v>183</v>
      </c>
      <c r="D51" s="254"/>
      <c r="E51" s="285"/>
      <c r="F51" s="285"/>
      <c r="G51" s="285"/>
      <c r="H51" s="285"/>
      <c r="I51" s="285"/>
      <c r="J51" s="108"/>
      <c r="K51" s="109"/>
      <c r="L51" s="110"/>
    </row>
    <row r="52" spans="2:12" ht="37.5">
      <c r="B52" s="52">
        <v>1</v>
      </c>
      <c r="C52" s="55" t="s">
        <v>184</v>
      </c>
      <c r="D52" s="52"/>
      <c r="E52" s="53"/>
      <c r="F52" s="53">
        <v>325377</v>
      </c>
      <c r="G52" s="111"/>
      <c r="H52" s="111"/>
      <c r="I52" s="57"/>
      <c r="J52" s="55"/>
      <c r="K52" s="56" t="s">
        <v>185</v>
      </c>
      <c r="L52" s="57"/>
    </row>
    <row r="53" spans="2:12" ht="37.5">
      <c r="B53" s="52">
        <v>2</v>
      </c>
      <c r="C53" s="55" t="s">
        <v>116</v>
      </c>
      <c r="D53" s="52"/>
      <c r="E53" s="53"/>
      <c r="F53" s="53">
        <v>719800</v>
      </c>
      <c r="G53" s="111"/>
      <c r="H53" s="111"/>
      <c r="I53" s="57"/>
      <c r="J53" s="55"/>
      <c r="K53" s="56" t="s">
        <v>185</v>
      </c>
      <c r="L53" s="57"/>
    </row>
    <row r="54" spans="2:12" ht="37.5">
      <c r="B54" s="52">
        <v>3</v>
      </c>
      <c r="C54" s="55" t="s">
        <v>186</v>
      </c>
      <c r="D54" s="52"/>
      <c r="E54" s="53"/>
      <c r="F54" s="53">
        <v>144945.51</v>
      </c>
      <c r="G54" s="111"/>
      <c r="H54" s="111"/>
      <c r="I54" s="57"/>
      <c r="J54" s="55"/>
      <c r="K54" s="56"/>
      <c r="L54" s="57"/>
    </row>
    <row r="55" spans="2:12" ht="18.75">
      <c r="B55" s="283" t="s">
        <v>7</v>
      </c>
      <c r="C55" s="283"/>
      <c r="D55" s="283"/>
      <c r="E55" s="112"/>
      <c r="F55" s="112">
        <f>F53+F52+F54</f>
        <v>1190122.51</v>
      </c>
      <c r="G55" s="113"/>
      <c r="H55" s="113"/>
      <c r="I55" s="114"/>
      <c r="J55" s="115"/>
      <c r="K55" s="116"/>
      <c r="L55" s="58"/>
    </row>
    <row r="56" spans="2:12" ht="18.75">
      <c r="B56" s="107" t="s">
        <v>205</v>
      </c>
      <c r="C56" s="254" t="s">
        <v>206</v>
      </c>
      <c r="D56" s="254"/>
      <c r="E56" s="285"/>
      <c r="F56" s="285"/>
      <c r="G56" s="285"/>
      <c r="H56" s="285"/>
      <c r="I56" s="285"/>
      <c r="J56" s="108"/>
      <c r="K56" s="109"/>
      <c r="L56" s="110"/>
    </row>
    <row r="57" spans="2:12" ht="37.5">
      <c r="B57" s="52">
        <v>1</v>
      </c>
      <c r="C57" s="55" t="s">
        <v>37</v>
      </c>
      <c r="D57" s="52"/>
      <c r="E57" s="53"/>
      <c r="F57" s="53">
        <v>696240</v>
      </c>
      <c r="G57" s="111"/>
      <c r="H57" s="111"/>
      <c r="I57" s="57"/>
      <c r="J57" s="55"/>
      <c r="K57" s="56" t="s">
        <v>207</v>
      </c>
      <c r="L57" s="57"/>
    </row>
    <row r="58" spans="2:12" ht="18.75">
      <c r="B58" s="283" t="s">
        <v>7</v>
      </c>
      <c r="C58" s="283"/>
      <c r="D58" s="283"/>
      <c r="E58" s="112"/>
      <c r="F58" s="112">
        <f>F57</f>
        <v>696240</v>
      </c>
      <c r="G58" s="113"/>
      <c r="H58" s="113"/>
      <c r="I58" s="114"/>
      <c r="J58" s="115"/>
      <c r="K58" s="116"/>
      <c r="L58" s="58"/>
    </row>
    <row r="59" spans="2:12" ht="18.75">
      <c r="B59" s="107" t="s">
        <v>234</v>
      </c>
      <c r="C59" s="121" t="s">
        <v>235</v>
      </c>
      <c r="D59" s="121"/>
      <c r="E59" s="121"/>
      <c r="F59" s="121"/>
      <c r="G59" s="121"/>
      <c r="H59" s="121"/>
      <c r="I59" s="121"/>
      <c r="J59" s="121"/>
      <c r="K59" s="122"/>
      <c r="L59" s="123"/>
    </row>
    <row r="60" spans="2:12" ht="18.75">
      <c r="B60" s="52">
        <v>1</v>
      </c>
      <c r="C60" s="55" t="s">
        <v>236</v>
      </c>
      <c r="D60" s="52"/>
      <c r="E60" s="53"/>
      <c r="F60" s="53">
        <v>600000</v>
      </c>
      <c r="G60" s="53"/>
      <c r="H60" s="111"/>
      <c r="I60" s="111"/>
      <c r="J60" s="57"/>
      <c r="K60" s="55"/>
      <c r="L60" s="110"/>
    </row>
    <row r="61" spans="2:12" ht="37.5">
      <c r="B61" s="52">
        <v>2</v>
      </c>
      <c r="C61" s="55" t="s">
        <v>237</v>
      </c>
      <c r="D61" s="52"/>
      <c r="E61" s="53"/>
      <c r="F61" s="53">
        <v>1762246.56</v>
      </c>
      <c r="G61" s="53"/>
      <c r="H61" s="111"/>
      <c r="I61" s="111"/>
      <c r="J61" s="57"/>
      <c r="K61" s="56" t="s">
        <v>238</v>
      </c>
    </row>
    <row r="62" spans="2:12" ht="18.75">
      <c r="B62" s="283" t="s">
        <v>7</v>
      </c>
      <c r="C62" s="283"/>
      <c r="D62" s="283"/>
      <c r="E62" s="112"/>
      <c r="F62" s="112">
        <f>F61+F60</f>
        <v>2362246.56</v>
      </c>
      <c r="G62" s="112"/>
      <c r="H62" s="113"/>
      <c r="I62" s="113"/>
      <c r="J62" s="114"/>
      <c r="K62" s="115"/>
      <c r="L62" s="116"/>
    </row>
    <row r="63" spans="2:12" ht="18.75">
      <c r="B63" s="128" t="s">
        <v>261</v>
      </c>
      <c r="C63" s="254" t="s">
        <v>262</v>
      </c>
      <c r="D63" s="255"/>
      <c r="E63" s="282"/>
      <c r="F63" s="282"/>
      <c r="G63" s="282"/>
      <c r="H63" s="282"/>
      <c r="I63" s="282"/>
      <c r="J63" s="129"/>
      <c r="K63" s="130"/>
      <c r="L63" s="131"/>
    </row>
    <row r="64" spans="2:12" ht="18.75">
      <c r="B64" s="132">
        <v>1</v>
      </c>
      <c r="C64" s="133"/>
      <c r="D64" s="132"/>
      <c r="E64" s="134"/>
      <c r="F64" s="53"/>
      <c r="G64" s="135"/>
      <c r="H64" s="135"/>
      <c r="I64" s="136"/>
      <c r="J64" s="133"/>
      <c r="K64" s="131"/>
      <c r="L64" s="136"/>
    </row>
    <row r="65" spans="2:12" ht="18.75">
      <c r="B65" s="279" t="s">
        <v>7</v>
      </c>
      <c r="C65" s="279"/>
      <c r="D65" s="279"/>
      <c r="E65" s="137"/>
      <c r="F65" s="112"/>
      <c r="G65" s="138"/>
      <c r="H65" s="138"/>
      <c r="I65" s="139"/>
      <c r="J65" s="140"/>
      <c r="K65" s="141"/>
      <c r="L65" s="142"/>
    </row>
    <row r="66" spans="2:12" ht="18.75">
      <c r="B66" s="107" t="s">
        <v>267</v>
      </c>
      <c r="C66" s="254" t="s">
        <v>268</v>
      </c>
      <c r="D66" s="254"/>
      <c r="E66" s="254"/>
      <c r="F66" s="254"/>
      <c r="G66" s="254"/>
      <c r="H66" s="254"/>
      <c r="I66" s="254"/>
      <c r="J66" s="108"/>
      <c r="K66" s="109"/>
      <c r="L66" s="110"/>
    </row>
    <row r="67" spans="2:12" ht="18.75">
      <c r="B67" s="52">
        <v>1</v>
      </c>
      <c r="C67" s="55"/>
      <c r="D67" s="52"/>
      <c r="E67" s="53"/>
      <c r="F67" s="53"/>
      <c r="G67" s="111"/>
      <c r="H67" s="111"/>
      <c r="I67" s="57"/>
      <c r="J67" s="55"/>
      <c r="K67" s="110"/>
      <c r="L67" s="57"/>
    </row>
    <row r="68" spans="2:12" ht="18.75">
      <c r="B68" s="283" t="s">
        <v>7</v>
      </c>
      <c r="C68" s="283"/>
      <c r="D68" s="283"/>
      <c r="E68" s="112"/>
      <c r="F68" s="112"/>
      <c r="G68" s="113"/>
      <c r="H68" s="113"/>
      <c r="I68" s="114"/>
      <c r="J68" s="115"/>
      <c r="K68" s="116"/>
      <c r="L68" s="58"/>
    </row>
    <row r="69" spans="2:12" ht="18.75">
      <c r="B69" s="107" t="s">
        <v>276</v>
      </c>
      <c r="C69" s="254" t="s">
        <v>277</v>
      </c>
      <c r="D69" s="254"/>
      <c r="E69" s="254"/>
      <c r="F69" s="254"/>
      <c r="G69" s="254"/>
      <c r="H69" s="254"/>
      <c r="I69" s="254"/>
      <c r="J69" s="108"/>
      <c r="K69" s="109"/>
      <c r="L69" s="110"/>
    </row>
    <row r="70" spans="2:12" ht="18.75">
      <c r="B70" s="52">
        <v>1</v>
      </c>
      <c r="C70" s="55"/>
      <c r="D70" s="52"/>
      <c r="E70" s="53"/>
      <c r="F70" s="53"/>
      <c r="G70" s="111"/>
      <c r="H70" s="111"/>
      <c r="I70" s="57"/>
      <c r="J70" s="55"/>
      <c r="K70" s="110"/>
      <c r="L70" s="57"/>
    </row>
    <row r="71" spans="2:12" ht="18.75">
      <c r="B71" s="284" t="s">
        <v>7</v>
      </c>
      <c r="C71" s="284"/>
      <c r="D71" s="284"/>
      <c r="E71" s="144"/>
      <c r="F71" s="112"/>
      <c r="G71" s="145"/>
      <c r="H71" s="145"/>
      <c r="I71" s="146"/>
      <c r="J71" s="147"/>
      <c r="K71" s="148"/>
      <c r="L71" s="149"/>
    </row>
    <row r="72" spans="2:12" ht="25.5" customHeight="1">
      <c r="B72" s="238" t="s">
        <v>590</v>
      </c>
      <c r="C72" s="287" t="s">
        <v>279</v>
      </c>
      <c r="D72" s="287"/>
      <c r="E72" s="287"/>
      <c r="F72" s="287"/>
      <c r="G72" s="287"/>
      <c r="H72" s="287"/>
      <c r="I72" s="287"/>
      <c r="J72" s="287"/>
      <c r="K72" s="287"/>
      <c r="L72" s="287"/>
    </row>
    <row r="73" spans="2:12" ht="56.25">
      <c r="B73" s="132">
        <v>1</v>
      </c>
      <c r="C73" s="157" t="s">
        <v>592</v>
      </c>
      <c r="D73" s="52">
        <v>1998</v>
      </c>
      <c r="E73" s="150"/>
      <c r="F73" s="150">
        <v>943671</v>
      </c>
      <c r="G73" s="151">
        <v>186</v>
      </c>
      <c r="H73" s="152"/>
      <c r="I73" s="153"/>
      <c r="J73" s="154" t="s">
        <v>306</v>
      </c>
      <c r="K73" s="154" t="s">
        <v>622</v>
      </c>
      <c r="L73" s="168"/>
    </row>
    <row r="74" spans="2:12" ht="18.75">
      <c r="B74" s="279" t="s">
        <v>7</v>
      </c>
      <c r="C74" s="279"/>
      <c r="D74" s="279"/>
      <c r="E74" s="137"/>
      <c r="F74" s="334">
        <f>F73</f>
        <v>943671</v>
      </c>
      <c r="G74" s="138"/>
      <c r="H74" s="138"/>
      <c r="I74" s="139"/>
      <c r="J74" s="140"/>
      <c r="K74" s="141"/>
      <c r="L74" s="142"/>
    </row>
  </sheetData>
  <mergeCells count="22">
    <mergeCell ref="E46:I46"/>
    <mergeCell ref="B50:D50"/>
    <mergeCell ref="B2:L2"/>
    <mergeCell ref="K1:L1"/>
    <mergeCell ref="G36:I36"/>
    <mergeCell ref="B38:D38"/>
    <mergeCell ref="C39:L39"/>
    <mergeCell ref="B74:D74"/>
    <mergeCell ref="C4:L4"/>
    <mergeCell ref="B35:D35"/>
    <mergeCell ref="E63:I63"/>
    <mergeCell ref="B65:D65"/>
    <mergeCell ref="B68:D68"/>
    <mergeCell ref="B71:D71"/>
    <mergeCell ref="E51:I51"/>
    <mergeCell ref="B55:D55"/>
    <mergeCell ref="E56:I56"/>
    <mergeCell ref="B58:D58"/>
    <mergeCell ref="B62:D62"/>
    <mergeCell ref="B41:D41"/>
    <mergeCell ref="B45:D45"/>
    <mergeCell ref="C72:L72"/>
  </mergeCells>
  <phoneticPr fontId="0" type="noConversion"/>
  <printOptions horizontalCentered="1"/>
  <pageMargins left="0.35" right="0.45" top="0.87" bottom="0.19685039370078741" header="0.38" footer="0.42"/>
  <pageSetup paperSize="9" scale="57" fitToHeight="0" orientation="landscape" r:id="rId1"/>
  <headerFooter alignWithMargins="0">
    <oddHeader>&amp;R&amp;"Arial,Pogrubiony"&amp;12&amp;UZałącznik nr 1
&amp;"Arial,Pogrubiona kursywa"&amp;UWykaz budynków i budowli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view="pageBreakPreview" topLeftCell="B10" zoomScaleNormal="100" zoomScaleSheetLayoutView="100" workbookViewId="0">
      <selection activeCell="C23" sqref="C23"/>
    </sheetView>
  </sheetViews>
  <sheetFormatPr defaultRowHeight="12.75"/>
  <cols>
    <col min="1" max="1" width="9.140625" customWidth="1"/>
    <col min="2" max="2" width="33.7109375" customWidth="1"/>
    <col min="3" max="3" width="22.85546875" customWidth="1"/>
    <col min="4" max="4" width="18.7109375" customWidth="1"/>
    <col min="5" max="6" width="18.140625" customWidth="1"/>
    <col min="7" max="7" width="18.140625" hidden="1" customWidth="1"/>
  </cols>
  <sheetData>
    <row r="1" spans="1:4" ht="33" customHeight="1">
      <c r="C1" s="290" t="s">
        <v>21</v>
      </c>
      <c r="D1" s="290"/>
    </row>
    <row r="3" spans="1:4" ht="42.75" customHeight="1">
      <c r="A3" s="10" t="s">
        <v>5</v>
      </c>
      <c r="B3" s="11" t="s">
        <v>12</v>
      </c>
      <c r="C3" s="12" t="s">
        <v>13</v>
      </c>
      <c r="D3" s="12" t="s">
        <v>14</v>
      </c>
    </row>
    <row r="4" spans="1:4" ht="35.1" customHeight="1">
      <c r="A4" s="24">
        <v>1</v>
      </c>
      <c r="B4" s="59" t="s">
        <v>303</v>
      </c>
      <c r="C4" s="68">
        <v>384000</v>
      </c>
      <c r="D4" s="25"/>
    </row>
    <row r="5" spans="1:4" ht="35.1" customHeight="1">
      <c r="A5" s="24">
        <v>2</v>
      </c>
      <c r="B5" s="29" t="s">
        <v>26</v>
      </c>
      <c r="C5" s="30">
        <v>40098</v>
      </c>
      <c r="D5" s="25"/>
    </row>
    <row r="6" spans="1:4" ht="35.1" customHeight="1">
      <c r="A6" s="24">
        <v>3</v>
      </c>
      <c r="B6" s="59" t="s">
        <v>36</v>
      </c>
      <c r="C6" s="60">
        <f>149298+30580+12262.64+4677.09+12490</f>
        <v>209307.73</v>
      </c>
      <c r="D6" s="60"/>
    </row>
    <row r="7" spans="1:4" ht="35.1" customHeight="1">
      <c r="A7" s="24">
        <v>4</v>
      </c>
      <c r="B7" s="101" t="s">
        <v>115</v>
      </c>
      <c r="C7" s="102">
        <f>40000+6720.7</f>
        <v>46720.7</v>
      </c>
      <c r="D7" s="103"/>
    </row>
    <row r="8" spans="1:4" ht="35.1" customHeight="1">
      <c r="A8" s="24">
        <v>5</v>
      </c>
      <c r="B8" s="59" t="s">
        <v>135</v>
      </c>
      <c r="C8" s="60">
        <f>23591+15000+16102.93+23608.25+4100+12000+6148.8+10277.29</f>
        <v>110828.26999999999</v>
      </c>
      <c r="D8" s="61">
        <v>35000</v>
      </c>
    </row>
    <row r="9" spans="1:4" ht="35.1" customHeight="1">
      <c r="A9" s="24">
        <v>6</v>
      </c>
      <c r="B9" s="59" t="s">
        <v>183</v>
      </c>
      <c r="C9" s="60">
        <f>20000+5966.12+11600+1500+700</f>
        <v>39766.119999999995</v>
      </c>
      <c r="D9" s="60"/>
    </row>
    <row r="10" spans="1:4" ht="35.1" customHeight="1">
      <c r="A10" s="24">
        <v>7</v>
      </c>
      <c r="B10" s="59" t="s">
        <v>206</v>
      </c>
      <c r="C10" s="60">
        <f>3500+14000+9800</f>
        <v>27300</v>
      </c>
      <c r="D10" s="60"/>
    </row>
    <row r="11" spans="1:4" ht="35.1" customHeight="1">
      <c r="A11" s="24">
        <v>8</v>
      </c>
      <c r="B11" s="59" t="s">
        <v>235</v>
      </c>
      <c r="C11" s="124">
        <f>15000+26000+799.99+1199+3656.55+4544+660</f>
        <v>51859.54</v>
      </c>
      <c r="D11" s="124"/>
    </row>
    <row r="12" spans="1:4" ht="35.1" customHeight="1">
      <c r="A12" s="24">
        <v>9</v>
      </c>
      <c r="B12" s="59" t="s">
        <v>262</v>
      </c>
      <c r="C12" s="60">
        <f>37000+20790</f>
        <v>57790</v>
      </c>
      <c r="D12" s="60"/>
    </row>
    <row r="13" spans="1:4" ht="35.1" customHeight="1">
      <c r="A13" s="24">
        <v>10</v>
      </c>
      <c r="B13" s="59" t="s">
        <v>268</v>
      </c>
      <c r="C13" s="60">
        <v>134264.79999999999</v>
      </c>
      <c r="D13" s="60"/>
    </row>
    <row r="14" spans="1:4" ht="35.1" customHeight="1">
      <c r="A14" s="24">
        <v>11</v>
      </c>
      <c r="B14" s="59" t="s">
        <v>277</v>
      </c>
      <c r="C14" s="60">
        <v>29493.439999999999</v>
      </c>
      <c r="D14" s="60">
        <v>442970.98</v>
      </c>
    </row>
    <row r="15" spans="1:4" ht="35.1" customHeight="1">
      <c r="A15" s="24">
        <v>12</v>
      </c>
      <c r="B15" s="133" t="s">
        <v>279</v>
      </c>
      <c r="C15" s="60">
        <v>71061.94</v>
      </c>
      <c r="D15" s="60"/>
    </row>
    <row r="16" spans="1:4" ht="35.1" customHeight="1">
      <c r="A16" s="291" t="s">
        <v>7</v>
      </c>
      <c r="B16" s="291"/>
      <c r="C16" s="14">
        <f>SUM(C4:C15)</f>
        <v>1202490.5399999998</v>
      </c>
      <c r="D16" s="14">
        <f>SUM(D4:D15)</f>
        <v>477970.98</v>
      </c>
    </row>
    <row r="18" spans="1:4">
      <c r="A18" s="13"/>
      <c r="C18" s="7"/>
      <c r="D18" s="7"/>
    </row>
    <row r="19" spans="1:4">
      <c r="C19" s="27"/>
      <c r="D19" s="27"/>
    </row>
    <row r="20" spans="1:4">
      <c r="C20" s="237"/>
      <c r="D20" s="237"/>
    </row>
    <row r="23" spans="1:4">
      <c r="D23" s="27"/>
    </row>
  </sheetData>
  <mergeCells count="2">
    <mergeCell ref="C1:D1"/>
    <mergeCell ref="A16:B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E396"/>
  <sheetViews>
    <sheetView view="pageBreakPreview" topLeftCell="A361" zoomScaleNormal="100" zoomScaleSheetLayoutView="100" workbookViewId="0">
      <selection activeCell="D396" sqref="D396"/>
    </sheetView>
  </sheetViews>
  <sheetFormatPr defaultColWidth="9.140625" defaultRowHeight="12.75"/>
  <cols>
    <col min="1" max="1" width="5" style="3" customWidth="1"/>
    <col min="2" max="2" width="48.42578125" style="265" customWidth="1"/>
    <col min="3" max="3" width="17.140625" style="3" customWidth="1"/>
    <col min="4" max="4" width="19.85546875" style="21" customWidth="1"/>
    <col min="5" max="5" width="15.7109375" style="2" bestFit="1" customWidth="1"/>
    <col min="6" max="6" width="9.140625" style="2"/>
    <col min="7" max="7" width="13.85546875" style="2" bestFit="1" customWidth="1"/>
    <col min="8" max="16384" width="9.140625" style="2"/>
  </cols>
  <sheetData>
    <row r="1" spans="1:4">
      <c r="A1" s="4"/>
      <c r="D1" s="20" t="s">
        <v>22</v>
      </c>
    </row>
    <row r="2" spans="1:4">
      <c r="A2" s="4"/>
      <c r="D2" s="20" t="s">
        <v>9</v>
      </c>
    </row>
    <row r="3" spans="1:4">
      <c r="A3" s="4"/>
      <c r="D3" s="28"/>
    </row>
    <row r="4" spans="1:4" ht="25.5">
      <c r="A4" s="9" t="s">
        <v>0</v>
      </c>
      <c r="B4" s="266" t="s">
        <v>3</v>
      </c>
      <c r="C4" s="9" t="s">
        <v>4</v>
      </c>
      <c r="D4" s="26" t="s">
        <v>2</v>
      </c>
    </row>
    <row r="5" spans="1:4" ht="12.75" customHeight="1">
      <c r="A5" s="298" t="s">
        <v>364</v>
      </c>
      <c r="B5" s="298"/>
      <c r="C5" s="298"/>
      <c r="D5" s="298"/>
    </row>
    <row r="6" spans="1:4" ht="15">
      <c r="A6" s="258">
        <v>1</v>
      </c>
      <c r="B6" s="267" t="s">
        <v>365</v>
      </c>
      <c r="C6" s="259"/>
      <c r="D6" s="260">
        <v>500</v>
      </c>
    </row>
    <row r="7" spans="1:4" ht="15">
      <c r="A7" s="258">
        <v>2</v>
      </c>
      <c r="B7" s="267" t="s">
        <v>366</v>
      </c>
      <c r="C7" s="259"/>
      <c r="D7" s="260">
        <v>500</v>
      </c>
    </row>
    <row r="8" spans="1:4" ht="15">
      <c r="A8" s="258">
        <v>3</v>
      </c>
      <c r="B8" s="267" t="s">
        <v>367</v>
      </c>
      <c r="C8" s="259"/>
      <c r="D8" s="260">
        <v>1000</v>
      </c>
    </row>
    <row r="9" spans="1:4" ht="15">
      <c r="A9" s="258">
        <v>4</v>
      </c>
      <c r="B9" s="267" t="s">
        <v>594</v>
      </c>
      <c r="C9" s="259"/>
      <c r="D9" s="260">
        <v>800</v>
      </c>
    </row>
    <row r="10" spans="1:4" ht="15">
      <c r="A10" s="258">
        <v>5</v>
      </c>
      <c r="B10" s="267" t="s">
        <v>595</v>
      </c>
      <c r="C10" s="259"/>
      <c r="D10" s="260">
        <v>300</v>
      </c>
    </row>
    <row r="11" spans="1:4" ht="15">
      <c r="A11" s="258">
        <v>6</v>
      </c>
      <c r="B11" s="267" t="s">
        <v>368</v>
      </c>
      <c r="C11" s="259"/>
      <c r="D11" s="260">
        <v>2000</v>
      </c>
    </row>
    <row r="12" spans="1:4" ht="15">
      <c r="A12" s="258">
        <v>7</v>
      </c>
      <c r="B12" s="267" t="s">
        <v>369</v>
      </c>
      <c r="C12" s="259"/>
      <c r="D12" s="260">
        <v>2000</v>
      </c>
    </row>
    <row r="13" spans="1:4" ht="15">
      <c r="A13" s="258">
        <v>8</v>
      </c>
      <c r="B13" s="267" t="s">
        <v>370</v>
      </c>
      <c r="C13" s="259"/>
      <c r="D13" s="260">
        <v>500</v>
      </c>
    </row>
    <row r="14" spans="1:4" ht="15">
      <c r="A14" s="258">
        <v>9</v>
      </c>
      <c r="B14" s="267" t="s">
        <v>406</v>
      </c>
      <c r="C14" s="259"/>
      <c r="D14" s="260">
        <v>19000</v>
      </c>
    </row>
    <row r="15" spans="1:4" ht="15">
      <c r="A15" s="258">
        <v>10</v>
      </c>
      <c r="B15" s="267" t="s">
        <v>371</v>
      </c>
      <c r="C15" s="259"/>
      <c r="D15" s="260">
        <v>500</v>
      </c>
    </row>
    <row r="16" spans="1:4" ht="15">
      <c r="A16" s="258">
        <v>11</v>
      </c>
      <c r="B16" s="267" t="s">
        <v>596</v>
      </c>
      <c r="C16" s="259"/>
      <c r="D16" s="260">
        <v>900</v>
      </c>
    </row>
    <row r="17" spans="1:4" ht="15">
      <c r="A17" s="258">
        <v>12</v>
      </c>
      <c r="B17" s="267" t="s">
        <v>372</v>
      </c>
      <c r="C17" s="259"/>
      <c r="D17" s="260">
        <v>2500</v>
      </c>
    </row>
    <row r="18" spans="1:4" ht="15">
      <c r="A18" s="258">
        <v>13</v>
      </c>
      <c r="B18" s="267" t="s">
        <v>373</v>
      </c>
      <c r="C18" s="259"/>
      <c r="D18" s="260">
        <v>2000</v>
      </c>
    </row>
    <row r="19" spans="1:4" ht="15">
      <c r="A19" s="258">
        <v>14</v>
      </c>
      <c r="B19" s="267" t="s">
        <v>407</v>
      </c>
      <c r="C19" s="259"/>
      <c r="D19" s="260">
        <v>4500</v>
      </c>
    </row>
    <row r="20" spans="1:4" ht="15">
      <c r="A20" s="258">
        <v>15</v>
      </c>
      <c r="B20" s="267" t="s">
        <v>374</v>
      </c>
      <c r="C20" s="259"/>
      <c r="D20" s="261">
        <v>1000</v>
      </c>
    </row>
    <row r="21" spans="1:4" ht="15">
      <c r="A21" s="258">
        <v>16</v>
      </c>
      <c r="B21" s="267" t="s">
        <v>375</v>
      </c>
      <c r="C21" s="259"/>
      <c r="D21" s="260">
        <v>1000</v>
      </c>
    </row>
    <row r="22" spans="1:4" ht="15">
      <c r="A22" s="258">
        <v>17</v>
      </c>
      <c r="B22" s="267" t="s">
        <v>376</v>
      </c>
      <c r="C22" s="259"/>
      <c r="D22" s="260">
        <v>4000</v>
      </c>
    </row>
    <row r="23" spans="1:4" ht="15">
      <c r="A23" s="258">
        <v>18</v>
      </c>
      <c r="B23" s="267" t="s">
        <v>377</v>
      </c>
      <c r="C23" s="259"/>
      <c r="D23" s="260">
        <v>1500</v>
      </c>
    </row>
    <row r="24" spans="1:4" ht="15">
      <c r="A24" s="258">
        <v>19</v>
      </c>
      <c r="B24" s="267" t="s">
        <v>597</v>
      </c>
      <c r="C24" s="259"/>
      <c r="D24" s="260">
        <v>4500</v>
      </c>
    </row>
    <row r="25" spans="1:4" ht="15">
      <c r="A25" s="258">
        <v>20</v>
      </c>
      <c r="B25" s="267" t="s">
        <v>598</v>
      </c>
      <c r="C25" s="259"/>
      <c r="D25" s="260">
        <v>4500</v>
      </c>
    </row>
    <row r="26" spans="1:4" ht="15">
      <c r="A26" s="258">
        <v>21</v>
      </c>
      <c r="B26" s="267" t="s">
        <v>594</v>
      </c>
      <c r="C26" s="259"/>
      <c r="D26" s="260">
        <v>800</v>
      </c>
    </row>
    <row r="27" spans="1:4" ht="15">
      <c r="A27" s="258">
        <v>22</v>
      </c>
      <c r="B27" s="267" t="s">
        <v>378</v>
      </c>
      <c r="C27" s="259"/>
      <c r="D27" s="260">
        <v>500</v>
      </c>
    </row>
    <row r="28" spans="1:4" ht="15">
      <c r="A28" s="258">
        <v>23</v>
      </c>
      <c r="B28" s="267" t="s">
        <v>599</v>
      </c>
      <c r="C28" s="259"/>
      <c r="D28" s="260">
        <v>500</v>
      </c>
    </row>
    <row r="29" spans="1:4" ht="15">
      <c r="A29" s="258">
        <v>24</v>
      </c>
      <c r="B29" s="267" t="s">
        <v>408</v>
      </c>
      <c r="C29" s="259"/>
      <c r="D29" s="260">
        <v>2500</v>
      </c>
    </row>
    <row r="30" spans="1:4" ht="15">
      <c r="A30" s="258">
        <v>25</v>
      </c>
      <c r="B30" s="267" t="s">
        <v>379</v>
      </c>
      <c r="C30" s="259"/>
      <c r="D30" s="260">
        <v>500</v>
      </c>
    </row>
    <row r="31" spans="1:4" ht="15">
      <c r="A31" s="258">
        <v>26</v>
      </c>
      <c r="B31" s="267" t="s">
        <v>372</v>
      </c>
      <c r="C31" s="259"/>
      <c r="D31" s="260">
        <v>2500</v>
      </c>
    </row>
    <row r="32" spans="1:4" ht="15">
      <c r="A32" s="258">
        <v>27</v>
      </c>
      <c r="B32" s="267" t="s">
        <v>409</v>
      </c>
      <c r="C32" s="259"/>
      <c r="D32" s="260">
        <v>500</v>
      </c>
    </row>
    <row r="33" spans="1:4" ht="15">
      <c r="A33" s="258">
        <v>28</v>
      </c>
      <c r="B33" s="267" t="s">
        <v>380</v>
      </c>
      <c r="C33" s="259"/>
      <c r="D33" s="260">
        <v>1000</v>
      </c>
    </row>
    <row r="34" spans="1:4" ht="15">
      <c r="A34" s="258">
        <v>29</v>
      </c>
      <c r="B34" s="267" t="s">
        <v>410</v>
      </c>
      <c r="C34" s="259"/>
      <c r="D34" s="260">
        <v>500</v>
      </c>
    </row>
    <row r="35" spans="1:4" ht="15">
      <c r="A35" s="258">
        <v>30</v>
      </c>
      <c r="B35" s="267" t="s">
        <v>381</v>
      </c>
      <c r="C35" s="259"/>
      <c r="D35" s="260">
        <v>4000</v>
      </c>
    </row>
    <row r="36" spans="1:4" ht="15">
      <c r="A36" s="258">
        <v>31</v>
      </c>
      <c r="B36" s="267" t="s">
        <v>407</v>
      </c>
      <c r="C36" s="259"/>
      <c r="D36" s="260">
        <v>4500</v>
      </c>
    </row>
    <row r="37" spans="1:4" ht="15">
      <c r="A37" s="258">
        <v>32</v>
      </c>
      <c r="B37" s="267" t="s">
        <v>382</v>
      </c>
      <c r="C37" s="259"/>
      <c r="D37" s="260">
        <v>500</v>
      </c>
    </row>
    <row r="38" spans="1:4" ht="15">
      <c r="A38" s="258">
        <v>33</v>
      </c>
      <c r="B38" s="267" t="s">
        <v>383</v>
      </c>
      <c r="C38" s="259"/>
      <c r="D38" s="260">
        <v>1000</v>
      </c>
    </row>
    <row r="39" spans="1:4" ht="15">
      <c r="A39" s="258">
        <v>34</v>
      </c>
      <c r="B39" s="267" t="s">
        <v>600</v>
      </c>
      <c r="C39" s="259"/>
      <c r="D39" s="260">
        <v>5000</v>
      </c>
    </row>
    <row r="40" spans="1:4" ht="15">
      <c r="A40" s="258">
        <v>35</v>
      </c>
      <c r="B40" s="267" t="s">
        <v>384</v>
      </c>
      <c r="C40" s="259"/>
      <c r="D40" s="260">
        <v>4000</v>
      </c>
    </row>
    <row r="41" spans="1:4" ht="15">
      <c r="A41" s="258">
        <v>36</v>
      </c>
      <c r="B41" s="267" t="s">
        <v>374</v>
      </c>
      <c r="C41" s="259"/>
      <c r="D41" s="260">
        <v>1000</v>
      </c>
    </row>
    <row r="42" spans="1:4" ht="15">
      <c r="A42" s="258">
        <v>37</v>
      </c>
      <c r="B42" s="267" t="s">
        <v>385</v>
      </c>
      <c r="C42" s="259"/>
      <c r="D42" s="260">
        <v>500</v>
      </c>
    </row>
    <row r="43" spans="1:4" ht="15">
      <c r="A43" s="258">
        <v>38</v>
      </c>
      <c r="B43" s="267" t="s">
        <v>386</v>
      </c>
      <c r="C43" s="259"/>
      <c r="D43" s="260">
        <v>1300</v>
      </c>
    </row>
    <row r="44" spans="1:4" ht="15.75" customHeight="1">
      <c r="A44" s="258">
        <v>39</v>
      </c>
      <c r="B44" s="267" t="s">
        <v>387</v>
      </c>
      <c r="C44" s="259"/>
      <c r="D44" s="260">
        <v>3000</v>
      </c>
    </row>
    <row r="45" spans="1:4" ht="15">
      <c r="A45" s="258">
        <v>40</v>
      </c>
      <c r="B45" s="267" t="s">
        <v>388</v>
      </c>
      <c r="C45" s="259"/>
      <c r="D45" s="260">
        <v>1000</v>
      </c>
    </row>
    <row r="46" spans="1:4" ht="15">
      <c r="A46" s="258">
        <v>41</v>
      </c>
      <c r="B46" s="267" t="s">
        <v>389</v>
      </c>
      <c r="C46" s="259"/>
      <c r="D46" s="260">
        <v>25000</v>
      </c>
    </row>
    <row r="47" spans="1:4" ht="15">
      <c r="A47" s="258">
        <v>42</v>
      </c>
      <c r="B47" s="267" t="s">
        <v>390</v>
      </c>
      <c r="C47" s="259"/>
      <c r="D47" s="260">
        <v>10000</v>
      </c>
    </row>
    <row r="48" spans="1:4" ht="15">
      <c r="A48" s="258">
        <v>43</v>
      </c>
      <c r="B48" s="267" t="s">
        <v>391</v>
      </c>
      <c r="C48" s="259"/>
      <c r="D48" s="260">
        <v>5000</v>
      </c>
    </row>
    <row r="49" spans="1:5" ht="15">
      <c r="A49" s="258">
        <v>44</v>
      </c>
      <c r="B49" s="267" t="s">
        <v>392</v>
      </c>
      <c r="C49" s="259"/>
      <c r="D49" s="260">
        <v>4000</v>
      </c>
    </row>
    <row r="50" spans="1:5" ht="15">
      <c r="A50" s="258">
        <v>45</v>
      </c>
      <c r="B50" s="267" t="s">
        <v>601</v>
      </c>
      <c r="C50" s="259"/>
      <c r="D50" s="260">
        <v>500</v>
      </c>
      <c r="E50" s="236"/>
    </row>
    <row r="51" spans="1:5" ht="15">
      <c r="A51" s="258">
        <v>46</v>
      </c>
      <c r="B51" s="267" t="s">
        <v>602</v>
      </c>
      <c r="C51" s="259"/>
      <c r="D51" s="260">
        <v>5000</v>
      </c>
    </row>
    <row r="52" spans="1:5" ht="15">
      <c r="A52" s="258">
        <v>47</v>
      </c>
      <c r="B52" s="267" t="s">
        <v>393</v>
      </c>
      <c r="C52" s="259"/>
      <c r="D52" s="260">
        <v>2500</v>
      </c>
    </row>
    <row r="53" spans="1:5" ht="15">
      <c r="A53" s="258">
        <v>48</v>
      </c>
      <c r="B53" s="267" t="s">
        <v>394</v>
      </c>
      <c r="C53" s="259"/>
      <c r="D53" s="260">
        <v>8000</v>
      </c>
    </row>
    <row r="54" spans="1:5" ht="15">
      <c r="A54" s="258">
        <v>49</v>
      </c>
      <c r="B54" s="267" t="s">
        <v>395</v>
      </c>
      <c r="C54" s="259"/>
      <c r="D54" s="260">
        <v>500</v>
      </c>
    </row>
    <row r="55" spans="1:5" ht="15">
      <c r="A55" s="258">
        <v>50</v>
      </c>
      <c r="B55" s="267" t="s">
        <v>603</v>
      </c>
      <c r="C55" s="259"/>
      <c r="D55" s="260">
        <v>170000</v>
      </c>
    </row>
    <row r="56" spans="1:5" ht="15">
      <c r="A56" s="258">
        <v>51</v>
      </c>
      <c r="B56" s="267" t="s">
        <v>604</v>
      </c>
      <c r="C56" s="259"/>
      <c r="D56" s="260">
        <v>100000</v>
      </c>
    </row>
    <row r="57" spans="1:5" ht="15">
      <c r="A57" s="258">
        <v>52</v>
      </c>
      <c r="B57" s="267" t="s">
        <v>605</v>
      </c>
      <c r="C57" s="258"/>
      <c r="D57" s="262">
        <v>18000</v>
      </c>
    </row>
    <row r="58" spans="1:5" ht="15">
      <c r="A58" s="258">
        <v>53</v>
      </c>
      <c r="B58" s="267" t="s">
        <v>411</v>
      </c>
      <c r="C58" s="258"/>
      <c r="D58" s="262">
        <v>2000</v>
      </c>
    </row>
    <row r="59" spans="1:5" ht="15">
      <c r="A59" s="258">
        <v>54</v>
      </c>
      <c r="B59" s="267" t="s">
        <v>396</v>
      </c>
      <c r="C59" s="258"/>
      <c r="D59" s="262">
        <v>10000</v>
      </c>
    </row>
    <row r="60" spans="1:5" ht="15">
      <c r="A60" s="258">
        <v>55</v>
      </c>
      <c r="B60" s="267" t="s">
        <v>606</v>
      </c>
      <c r="C60" s="258"/>
      <c r="D60" s="262">
        <v>500</v>
      </c>
    </row>
    <row r="61" spans="1:5" ht="15">
      <c r="A61" s="258">
        <v>56</v>
      </c>
      <c r="B61" s="267" t="s">
        <v>607</v>
      </c>
      <c r="C61" s="258"/>
      <c r="D61" s="262">
        <v>1000</v>
      </c>
    </row>
    <row r="62" spans="1:5" ht="15">
      <c r="A62" s="258">
        <v>57</v>
      </c>
      <c r="B62" s="267" t="s">
        <v>397</v>
      </c>
      <c r="C62" s="258"/>
      <c r="D62" s="262">
        <v>500</v>
      </c>
    </row>
    <row r="63" spans="1:5" ht="15">
      <c r="A63" s="258">
        <v>58</v>
      </c>
      <c r="B63" s="267" t="s">
        <v>372</v>
      </c>
      <c r="C63" s="258"/>
      <c r="D63" s="262">
        <v>2500</v>
      </c>
    </row>
    <row r="64" spans="1:5" ht="15">
      <c r="A64" s="258">
        <v>59</v>
      </c>
      <c r="B64" s="267" t="s">
        <v>596</v>
      </c>
      <c r="C64" s="258"/>
      <c r="D64" s="262">
        <v>900</v>
      </c>
    </row>
    <row r="65" spans="1:4" ht="15">
      <c r="A65" s="258">
        <v>60</v>
      </c>
      <c r="B65" s="267" t="s">
        <v>398</v>
      </c>
      <c r="C65" s="258"/>
      <c r="D65" s="262">
        <v>500</v>
      </c>
    </row>
    <row r="66" spans="1:4" ht="15">
      <c r="A66" s="258">
        <v>61</v>
      </c>
      <c r="B66" s="267" t="s">
        <v>399</v>
      </c>
      <c r="C66" s="258"/>
      <c r="D66" s="262">
        <v>500</v>
      </c>
    </row>
    <row r="67" spans="1:4" ht="15">
      <c r="A67" s="258">
        <v>62</v>
      </c>
      <c r="B67" s="267" t="s">
        <v>400</v>
      </c>
      <c r="C67" s="258"/>
      <c r="D67" s="262">
        <v>500</v>
      </c>
    </row>
    <row r="68" spans="1:4" ht="15">
      <c r="A68" s="258">
        <v>63</v>
      </c>
      <c r="B68" s="267" t="s">
        <v>401</v>
      </c>
      <c r="C68" s="258"/>
      <c r="D68" s="262">
        <v>1500</v>
      </c>
    </row>
    <row r="69" spans="1:4" ht="15">
      <c r="A69" s="258">
        <v>64</v>
      </c>
      <c r="B69" s="267" t="s">
        <v>372</v>
      </c>
      <c r="C69" s="258"/>
      <c r="D69" s="262">
        <v>2500</v>
      </c>
    </row>
    <row r="70" spans="1:4" ht="15">
      <c r="A70" s="258">
        <v>65</v>
      </c>
      <c r="B70" s="267" t="s">
        <v>402</v>
      </c>
      <c r="C70" s="258"/>
      <c r="D70" s="262">
        <v>4000</v>
      </c>
    </row>
    <row r="71" spans="1:4" ht="15">
      <c r="A71" s="258">
        <v>66</v>
      </c>
      <c r="B71" s="267" t="s">
        <v>403</v>
      </c>
      <c r="C71" s="258"/>
      <c r="D71" s="262">
        <v>500</v>
      </c>
    </row>
    <row r="72" spans="1:4" ht="15">
      <c r="A72" s="258">
        <v>67</v>
      </c>
      <c r="B72" s="267" t="s">
        <v>407</v>
      </c>
      <c r="C72" s="258"/>
      <c r="D72" s="262">
        <v>4500</v>
      </c>
    </row>
    <row r="73" spans="1:4" ht="15">
      <c r="A73" s="258">
        <v>68</v>
      </c>
      <c r="B73" s="267" t="s">
        <v>608</v>
      </c>
      <c r="C73" s="258"/>
      <c r="D73" s="262">
        <v>4500</v>
      </c>
    </row>
    <row r="74" spans="1:4" ht="15">
      <c r="A74" s="258">
        <v>69</v>
      </c>
      <c r="B74" s="267" t="s">
        <v>597</v>
      </c>
      <c r="C74" s="258"/>
      <c r="D74" s="262">
        <v>4500</v>
      </c>
    </row>
    <row r="75" spans="1:4" ht="15">
      <c r="A75" s="258">
        <v>70</v>
      </c>
      <c r="B75" s="267" t="s">
        <v>609</v>
      </c>
      <c r="C75" s="258"/>
      <c r="D75" s="262">
        <v>500</v>
      </c>
    </row>
    <row r="76" spans="1:4" ht="15">
      <c r="A76" s="258">
        <v>71</v>
      </c>
      <c r="B76" s="267" t="s">
        <v>372</v>
      </c>
      <c r="C76" s="258"/>
      <c r="D76" s="262">
        <v>2500</v>
      </c>
    </row>
    <row r="77" spans="1:4" ht="15">
      <c r="A77" s="258">
        <v>72</v>
      </c>
      <c r="B77" s="267" t="s">
        <v>372</v>
      </c>
      <c r="C77" s="258"/>
      <c r="D77" s="262">
        <v>2500</v>
      </c>
    </row>
    <row r="78" spans="1:4" ht="15">
      <c r="A78" s="258">
        <v>73</v>
      </c>
      <c r="B78" s="267" t="s">
        <v>610</v>
      </c>
      <c r="C78" s="258"/>
      <c r="D78" s="262">
        <v>1500</v>
      </c>
    </row>
    <row r="79" spans="1:4" ht="15">
      <c r="A79" s="258">
        <v>74</v>
      </c>
      <c r="B79" s="267" t="s">
        <v>404</v>
      </c>
      <c r="C79" s="258"/>
      <c r="D79" s="262">
        <v>5000</v>
      </c>
    </row>
    <row r="80" spans="1:4" ht="15">
      <c r="A80" s="258">
        <v>75</v>
      </c>
      <c r="B80" s="267" t="s">
        <v>597</v>
      </c>
      <c r="C80" s="258"/>
      <c r="D80" s="262">
        <v>4500</v>
      </c>
    </row>
    <row r="81" spans="1:4" ht="15">
      <c r="A81" s="258">
        <v>76</v>
      </c>
      <c r="B81" s="267" t="s">
        <v>611</v>
      </c>
      <c r="C81" s="258"/>
      <c r="D81" s="262">
        <v>4500</v>
      </c>
    </row>
    <row r="82" spans="1:4" ht="15">
      <c r="A82" s="258">
        <v>77</v>
      </c>
      <c r="B82" s="267" t="s">
        <v>612</v>
      </c>
      <c r="C82" s="258"/>
      <c r="D82" s="262">
        <v>4000</v>
      </c>
    </row>
    <row r="83" spans="1:4" ht="15">
      <c r="A83" s="258">
        <v>78</v>
      </c>
      <c r="B83" s="267" t="s">
        <v>597</v>
      </c>
      <c r="C83" s="258"/>
      <c r="D83" s="262">
        <v>4500</v>
      </c>
    </row>
    <row r="84" spans="1:4" ht="15">
      <c r="A84" s="258">
        <v>79</v>
      </c>
      <c r="B84" s="267" t="s">
        <v>613</v>
      </c>
      <c r="C84" s="258"/>
      <c r="D84" s="262">
        <v>800</v>
      </c>
    </row>
    <row r="85" spans="1:4" ht="15">
      <c r="A85" s="258">
        <v>80</v>
      </c>
      <c r="B85" s="267" t="s">
        <v>614</v>
      </c>
      <c r="C85" s="258"/>
      <c r="D85" s="262">
        <v>1000</v>
      </c>
    </row>
    <row r="86" spans="1:4" ht="15">
      <c r="A86" s="258">
        <v>81</v>
      </c>
      <c r="B86" s="267" t="s">
        <v>615</v>
      </c>
      <c r="C86" s="258"/>
      <c r="D86" s="262">
        <v>2000</v>
      </c>
    </row>
    <row r="87" spans="1:4" ht="15">
      <c r="A87" s="258">
        <v>82</v>
      </c>
      <c r="B87" s="267" t="s">
        <v>385</v>
      </c>
      <c r="C87" s="258"/>
      <c r="D87" s="262">
        <v>500</v>
      </c>
    </row>
    <row r="88" spans="1:4" ht="15">
      <c r="A88" s="258">
        <v>83</v>
      </c>
      <c r="B88" s="267" t="s">
        <v>405</v>
      </c>
      <c r="C88" s="258"/>
      <c r="D88" s="262">
        <v>12000</v>
      </c>
    </row>
    <row r="89" spans="1:4" ht="15">
      <c r="A89" s="258">
        <v>84</v>
      </c>
      <c r="B89" s="267" t="s">
        <v>616</v>
      </c>
      <c r="C89" s="258"/>
      <c r="D89" s="262">
        <v>900</v>
      </c>
    </row>
    <row r="90" spans="1:4" ht="15">
      <c r="A90" s="258">
        <v>85</v>
      </c>
      <c r="B90" s="267" t="s">
        <v>617</v>
      </c>
      <c r="C90" s="258"/>
      <c r="D90" s="262">
        <v>1200</v>
      </c>
    </row>
    <row r="91" spans="1:4" ht="15">
      <c r="A91" s="258">
        <v>86</v>
      </c>
      <c r="B91" s="267" t="s">
        <v>618</v>
      </c>
      <c r="C91" s="258"/>
      <c r="D91" s="262">
        <v>500</v>
      </c>
    </row>
    <row r="92" spans="1:4">
      <c r="A92" s="299" t="s">
        <v>7</v>
      </c>
      <c r="B92" s="299"/>
      <c r="C92" s="299"/>
      <c r="D92" s="26">
        <f>SUM(D6:D91)</f>
        <v>526400</v>
      </c>
    </row>
    <row r="93" spans="1:4">
      <c r="A93" s="315" t="s">
        <v>27</v>
      </c>
      <c r="B93" s="316"/>
      <c r="C93" s="316"/>
      <c r="D93" s="316"/>
    </row>
    <row r="94" spans="1:4">
      <c r="A94" s="22" t="s">
        <v>24</v>
      </c>
      <c r="B94" s="268" t="s">
        <v>28</v>
      </c>
      <c r="C94" s="22">
        <v>2024</v>
      </c>
      <c r="D94" s="31">
        <v>3749</v>
      </c>
    </row>
    <row r="95" spans="1:4">
      <c r="A95" s="22" t="s">
        <v>25</v>
      </c>
      <c r="B95" s="268" t="s">
        <v>29</v>
      </c>
      <c r="C95" s="22">
        <v>2021</v>
      </c>
      <c r="D95" s="31">
        <v>3150</v>
      </c>
    </row>
    <row r="96" spans="1:4">
      <c r="A96" s="22" t="s">
        <v>30</v>
      </c>
      <c r="B96" s="268" t="s">
        <v>32</v>
      </c>
      <c r="C96" s="22">
        <v>2021</v>
      </c>
      <c r="D96" s="31">
        <v>650</v>
      </c>
    </row>
    <row r="97" spans="1:4">
      <c r="A97" s="22" t="s">
        <v>31</v>
      </c>
      <c r="B97" s="268" t="s">
        <v>34</v>
      </c>
      <c r="C97" s="22">
        <v>2021</v>
      </c>
      <c r="D97" s="31">
        <v>1300</v>
      </c>
    </row>
    <row r="98" spans="1:4">
      <c r="A98" s="22" t="s">
        <v>33</v>
      </c>
      <c r="B98" s="268" t="s">
        <v>35</v>
      </c>
      <c r="C98" s="22">
        <v>2024</v>
      </c>
      <c r="D98" s="31">
        <v>1249</v>
      </c>
    </row>
    <row r="99" spans="1:4">
      <c r="A99" s="299" t="s">
        <v>7</v>
      </c>
      <c r="B99" s="299"/>
      <c r="C99" s="299"/>
      <c r="D99" s="23">
        <f>SUM(D94:D98)</f>
        <v>10098</v>
      </c>
    </row>
    <row r="100" spans="1:4">
      <c r="A100" s="310" t="s">
        <v>39</v>
      </c>
      <c r="B100" s="311"/>
      <c r="C100" s="311"/>
      <c r="D100" s="312"/>
    </row>
    <row r="101" spans="1:4" ht="15.75">
      <c r="A101" s="62">
        <v>1</v>
      </c>
      <c r="B101" s="269" t="s">
        <v>40</v>
      </c>
      <c r="C101" s="63">
        <v>2022</v>
      </c>
      <c r="D101" s="64">
        <v>9500</v>
      </c>
    </row>
    <row r="102" spans="1:4" ht="15.75">
      <c r="A102" s="62">
        <v>2</v>
      </c>
      <c r="B102" s="269" t="s">
        <v>40</v>
      </c>
      <c r="C102" s="63">
        <v>2022</v>
      </c>
      <c r="D102" s="64">
        <v>9500</v>
      </c>
    </row>
    <row r="103" spans="1:4" ht="15.75">
      <c r="A103" s="62">
        <v>3</v>
      </c>
      <c r="B103" s="269" t="s">
        <v>41</v>
      </c>
      <c r="C103" s="63">
        <v>2022</v>
      </c>
      <c r="D103" s="64">
        <v>9495</v>
      </c>
    </row>
    <row r="104" spans="1:4">
      <c r="A104" s="62">
        <v>4</v>
      </c>
      <c r="B104" s="270" t="s">
        <v>42</v>
      </c>
      <c r="C104" s="65">
        <v>2021</v>
      </c>
      <c r="D104" s="66">
        <v>1749</v>
      </c>
    </row>
    <row r="105" spans="1:4">
      <c r="A105" s="62">
        <v>5</v>
      </c>
      <c r="B105" s="271" t="s">
        <v>43</v>
      </c>
      <c r="C105" s="67">
        <v>2021</v>
      </c>
      <c r="D105" s="68">
        <v>1409.97</v>
      </c>
    </row>
    <row r="106" spans="1:4" ht="13.5" thickBot="1">
      <c r="A106" s="62">
        <v>6</v>
      </c>
      <c r="B106" s="105" t="s">
        <v>44</v>
      </c>
      <c r="C106" s="69">
        <v>2021</v>
      </c>
      <c r="D106" s="70">
        <v>1790</v>
      </c>
    </row>
    <row r="107" spans="1:4" ht="16.5" thickBot="1">
      <c r="A107" s="62">
        <v>7</v>
      </c>
      <c r="B107" s="71" t="s">
        <v>45</v>
      </c>
      <c r="C107" s="72">
        <v>2023</v>
      </c>
      <c r="D107" s="73" t="s">
        <v>46</v>
      </c>
    </row>
    <row r="108" spans="1:4" ht="32.25" thickBot="1">
      <c r="A108" s="62">
        <v>8</v>
      </c>
      <c r="B108" s="74" t="s">
        <v>47</v>
      </c>
      <c r="C108" s="75">
        <v>2023</v>
      </c>
      <c r="D108" s="76" t="s">
        <v>48</v>
      </c>
    </row>
    <row r="109" spans="1:4" ht="32.25" thickBot="1">
      <c r="A109" s="62">
        <v>9</v>
      </c>
      <c r="B109" s="71" t="s">
        <v>47</v>
      </c>
      <c r="C109" s="72">
        <v>2023</v>
      </c>
      <c r="D109" s="73" t="s">
        <v>48</v>
      </c>
    </row>
    <row r="110" spans="1:4" ht="16.5" thickBot="1">
      <c r="A110" s="62">
        <v>10</v>
      </c>
      <c r="B110" s="74" t="s">
        <v>49</v>
      </c>
      <c r="C110" s="75">
        <v>2023</v>
      </c>
      <c r="D110" s="76">
        <v>4000</v>
      </c>
    </row>
    <row r="111" spans="1:4" ht="16.5" thickBot="1">
      <c r="A111" s="62">
        <v>11</v>
      </c>
      <c r="B111" s="71" t="s">
        <v>50</v>
      </c>
      <c r="C111" s="72">
        <v>2023</v>
      </c>
      <c r="D111" s="73" t="s">
        <v>51</v>
      </c>
    </row>
    <row r="112" spans="1:4" ht="16.5" thickBot="1">
      <c r="A112" s="62">
        <v>12</v>
      </c>
      <c r="B112" s="74" t="s">
        <v>50</v>
      </c>
      <c r="C112" s="75">
        <v>2023</v>
      </c>
      <c r="D112" s="76" t="s">
        <v>51</v>
      </c>
    </row>
    <row r="113" spans="1:4" ht="16.5" thickBot="1">
      <c r="A113" s="62">
        <v>13</v>
      </c>
      <c r="B113" s="71" t="s">
        <v>50</v>
      </c>
      <c r="C113" s="72">
        <v>2023</v>
      </c>
      <c r="D113" s="73" t="s">
        <v>52</v>
      </c>
    </row>
    <row r="114" spans="1:4" ht="32.25" thickBot="1">
      <c r="A114" s="62">
        <v>14</v>
      </c>
      <c r="B114" s="71" t="s">
        <v>53</v>
      </c>
      <c r="C114" s="72">
        <v>2023</v>
      </c>
      <c r="D114" s="73" t="s">
        <v>54</v>
      </c>
    </row>
    <row r="115" spans="1:4" ht="16.5" thickBot="1">
      <c r="A115" s="62">
        <v>15</v>
      </c>
      <c r="B115" s="71" t="s">
        <v>55</v>
      </c>
      <c r="C115" s="72">
        <v>2023</v>
      </c>
      <c r="D115" s="73" t="s">
        <v>56</v>
      </c>
    </row>
    <row r="116" spans="1:4" ht="32.25" thickBot="1">
      <c r="A116" s="62">
        <v>16</v>
      </c>
      <c r="B116" s="71" t="s">
        <v>57</v>
      </c>
      <c r="C116" s="72">
        <v>2023</v>
      </c>
      <c r="D116" s="73" t="s">
        <v>58</v>
      </c>
    </row>
    <row r="117" spans="1:4" ht="16.5" thickBot="1">
      <c r="A117" s="62">
        <v>17</v>
      </c>
      <c r="B117" s="71" t="s">
        <v>59</v>
      </c>
      <c r="C117" s="72">
        <v>2024</v>
      </c>
      <c r="D117" s="73">
        <v>3099.9</v>
      </c>
    </row>
    <row r="118" spans="1:4" ht="16.5" thickBot="1">
      <c r="A118" s="62">
        <v>18</v>
      </c>
      <c r="B118" s="71" t="s">
        <v>60</v>
      </c>
      <c r="C118" s="72">
        <v>2024</v>
      </c>
      <c r="D118" s="73">
        <v>759</v>
      </c>
    </row>
    <row r="119" spans="1:4" ht="16.5" thickBot="1">
      <c r="A119" s="62">
        <v>19</v>
      </c>
      <c r="B119" s="71" t="s">
        <v>61</v>
      </c>
      <c r="C119" s="72">
        <v>2024</v>
      </c>
      <c r="D119" s="73">
        <v>7202</v>
      </c>
    </row>
    <row r="120" spans="1:4" ht="16.5" thickBot="1">
      <c r="A120" s="62">
        <v>20</v>
      </c>
      <c r="B120" s="71" t="s">
        <v>61</v>
      </c>
      <c r="C120" s="72">
        <v>2024</v>
      </c>
      <c r="D120" s="73">
        <v>7202</v>
      </c>
    </row>
    <row r="121" spans="1:4" ht="15.75">
      <c r="A121" s="77">
        <v>21</v>
      </c>
      <c r="B121" s="78" t="s">
        <v>62</v>
      </c>
      <c r="C121" s="79">
        <v>2024</v>
      </c>
      <c r="D121" s="80">
        <v>1599</v>
      </c>
    </row>
    <row r="122" spans="1:4" ht="15.75">
      <c r="A122" s="69">
        <v>22</v>
      </c>
      <c r="B122" s="81" t="s">
        <v>63</v>
      </c>
      <c r="C122" s="82">
        <v>2024</v>
      </c>
      <c r="D122" s="64">
        <v>5000</v>
      </c>
    </row>
    <row r="123" spans="1:4" ht="31.5">
      <c r="A123" s="69">
        <v>23</v>
      </c>
      <c r="B123" s="81" t="s">
        <v>64</v>
      </c>
      <c r="C123" s="82">
        <v>2024</v>
      </c>
      <c r="D123" s="64">
        <v>8000</v>
      </c>
    </row>
    <row r="124" spans="1:4" ht="15.75">
      <c r="A124" s="69">
        <v>24</v>
      </c>
      <c r="B124" s="81" t="s">
        <v>65</v>
      </c>
      <c r="C124" s="82">
        <v>2025</v>
      </c>
      <c r="D124" s="64">
        <v>5990</v>
      </c>
    </row>
    <row r="125" spans="1:4" ht="15.75">
      <c r="A125" s="69">
        <v>25</v>
      </c>
      <c r="B125" s="81" t="s">
        <v>66</v>
      </c>
      <c r="C125" s="82">
        <v>2025</v>
      </c>
      <c r="D125" s="64">
        <v>14886</v>
      </c>
    </row>
    <row r="126" spans="1:4">
      <c r="A126" s="299" t="s">
        <v>7</v>
      </c>
      <c r="B126" s="299"/>
      <c r="C126" s="299"/>
      <c r="D126" s="26">
        <f>SUM(D101:D125)</f>
        <v>91181.87</v>
      </c>
    </row>
    <row r="127" spans="1:4">
      <c r="A127" s="298" t="s">
        <v>119</v>
      </c>
      <c r="B127" s="298"/>
      <c r="C127" s="298"/>
      <c r="D127" s="298"/>
    </row>
    <row r="128" spans="1:4">
      <c r="A128" s="62">
        <v>1</v>
      </c>
      <c r="B128" s="104" t="s">
        <v>120</v>
      </c>
      <c r="C128" s="69"/>
      <c r="D128" s="70">
        <v>105442.82</v>
      </c>
    </row>
    <row r="129" spans="1:4">
      <c r="A129" s="314" t="s">
        <v>7</v>
      </c>
      <c r="B129" s="314"/>
      <c r="C129" s="314"/>
      <c r="D129" s="166">
        <f>D128</f>
        <v>105442.82</v>
      </c>
    </row>
    <row r="130" spans="1:4">
      <c r="A130" s="292" t="s">
        <v>140</v>
      </c>
      <c r="B130" s="293"/>
      <c r="C130" s="293"/>
      <c r="D130" s="293"/>
    </row>
    <row r="131" spans="1:4">
      <c r="A131" s="117"/>
      <c r="B131" s="5"/>
      <c r="C131" s="117"/>
      <c r="D131" s="263"/>
    </row>
    <row r="132" spans="1:4">
      <c r="A132" s="299" t="s">
        <v>7</v>
      </c>
      <c r="B132" s="299"/>
      <c r="C132" s="299"/>
      <c r="D132" s="299"/>
    </row>
    <row r="133" spans="1:4">
      <c r="A133" s="292" t="s">
        <v>187</v>
      </c>
      <c r="B133" s="293"/>
      <c r="C133" s="293"/>
      <c r="D133" s="294"/>
    </row>
    <row r="134" spans="1:4">
      <c r="A134" s="69">
        <v>1</v>
      </c>
      <c r="B134" s="104" t="s">
        <v>188</v>
      </c>
      <c r="C134" s="69">
        <v>2020</v>
      </c>
      <c r="D134" s="70">
        <v>1079.2</v>
      </c>
    </row>
    <row r="135" spans="1:4">
      <c r="A135" s="69">
        <v>2</v>
      </c>
      <c r="B135" s="104" t="s">
        <v>189</v>
      </c>
      <c r="C135" s="69">
        <v>2020</v>
      </c>
      <c r="D135" s="70">
        <v>5600</v>
      </c>
    </row>
    <row r="136" spans="1:4">
      <c r="A136" s="69">
        <v>3</v>
      </c>
      <c r="B136" s="104" t="s">
        <v>190</v>
      </c>
      <c r="C136" s="69">
        <v>2020</v>
      </c>
      <c r="D136" s="70">
        <v>3400</v>
      </c>
    </row>
    <row r="137" spans="1:4">
      <c r="A137" s="69">
        <v>4</v>
      </c>
      <c r="B137" s="104" t="s">
        <v>191</v>
      </c>
      <c r="C137" s="69">
        <v>2022</v>
      </c>
      <c r="D137" s="70">
        <v>11099.9</v>
      </c>
    </row>
    <row r="138" spans="1:4" s="257" customFormat="1">
      <c r="A138" s="69">
        <v>5</v>
      </c>
      <c r="B138" s="104" t="s">
        <v>192</v>
      </c>
      <c r="C138" s="69">
        <v>2023</v>
      </c>
      <c r="D138" s="70">
        <v>23616</v>
      </c>
    </row>
    <row r="139" spans="1:4" s="257" customFormat="1">
      <c r="A139" s="69">
        <v>6</v>
      </c>
      <c r="B139" s="272" t="s">
        <v>193</v>
      </c>
      <c r="C139" s="119">
        <v>2023</v>
      </c>
      <c r="D139" s="33">
        <v>3997.5</v>
      </c>
    </row>
    <row r="140" spans="1:4" s="257" customFormat="1">
      <c r="A140" s="69">
        <v>7</v>
      </c>
      <c r="B140" s="272" t="s">
        <v>194</v>
      </c>
      <c r="C140" s="119">
        <v>2024</v>
      </c>
      <c r="D140" s="33">
        <v>7100</v>
      </c>
    </row>
    <row r="141" spans="1:4" s="257" customFormat="1" ht="15.75" customHeight="1">
      <c r="A141" s="299" t="s">
        <v>7</v>
      </c>
      <c r="B141" s="299"/>
      <c r="C141" s="299"/>
      <c r="D141" s="118">
        <f>SUM(D134:D140)</f>
        <v>55892.6</v>
      </c>
    </row>
    <row r="142" spans="1:4" s="257" customFormat="1">
      <c r="A142" s="292" t="s">
        <v>208</v>
      </c>
      <c r="B142" s="293"/>
      <c r="C142" s="293"/>
      <c r="D142" s="294"/>
    </row>
    <row r="143" spans="1:4" s="257" customFormat="1">
      <c r="A143" s="69">
        <v>1</v>
      </c>
      <c r="B143" s="104" t="s">
        <v>209</v>
      </c>
      <c r="C143" s="69">
        <v>2021</v>
      </c>
      <c r="D143" s="70">
        <v>12000</v>
      </c>
    </row>
    <row r="144" spans="1:4" s="257" customFormat="1">
      <c r="A144" s="69">
        <v>2</v>
      </c>
      <c r="B144" s="104" t="s">
        <v>210</v>
      </c>
      <c r="C144" s="69">
        <v>2023</v>
      </c>
      <c r="D144" s="70">
        <v>12409.47</v>
      </c>
    </row>
    <row r="145" spans="1:4" s="257" customFormat="1">
      <c r="A145" s="69">
        <v>3</v>
      </c>
      <c r="B145" s="104" t="s">
        <v>211</v>
      </c>
      <c r="C145" s="69">
        <v>2022</v>
      </c>
      <c r="D145" s="70">
        <v>9500</v>
      </c>
    </row>
    <row r="146" spans="1:4">
      <c r="A146" s="69">
        <v>4</v>
      </c>
      <c r="B146" s="104" t="s">
        <v>212</v>
      </c>
      <c r="C146" s="69">
        <v>2021</v>
      </c>
      <c r="D146" s="70">
        <v>2146.38</v>
      </c>
    </row>
    <row r="147" spans="1:4">
      <c r="A147" s="69">
        <v>5</v>
      </c>
      <c r="B147" s="104" t="s">
        <v>213</v>
      </c>
      <c r="C147" s="69">
        <v>2021</v>
      </c>
      <c r="D147" s="70">
        <v>800</v>
      </c>
    </row>
    <row r="148" spans="1:4" s="257" customFormat="1">
      <c r="A148" s="69">
        <v>6</v>
      </c>
      <c r="B148" s="104" t="s">
        <v>214</v>
      </c>
      <c r="C148" s="69">
        <v>2021</v>
      </c>
      <c r="D148" s="70">
        <v>849</v>
      </c>
    </row>
    <row r="149" spans="1:4" s="257" customFormat="1">
      <c r="A149" s="69">
        <v>7</v>
      </c>
      <c r="B149" s="104" t="s">
        <v>215</v>
      </c>
      <c r="C149" s="69">
        <v>2022</v>
      </c>
      <c r="D149" s="70">
        <v>11099.9</v>
      </c>
    </row>
    <row r="150" spans="1:4">
      <c r="A150" s="69">
        <v>8</v>
      </c>
      <c r="B150" s="104" t="s">
        <v>216</v>
      </c>
      <c r="C150" s="69">
        <v>2022</v>
      </c>
      <c r="D150" s="70">
        <v>3000</v>
      </c>
    </row>
    <row r="151" spans="1:4">
      <c r="A151" s="69">
        <v>9</v>
      </c>
      <c r="B151" s="104" t="s">
        <v>217</v>
      </c>
      <c r="C151" s="69">
        <v>2025</v>
      </c>
      <c r="D151" s="70">
        <v>3000</v>
      </c>
    </row>
    <row r="152" spans="1:4">
      <c r="A152" s="299" t="s">
        <v>7</v>
      </c>
      <c r="B152" s="299"/>
      <c r="C152" s="299"/>
      <c r="D152" s="120">
        <f>SUM(D143:D151)</f>
        <v>54804.75</v>
      </c>
    </row>
    <row r="153" spans="1:4">
      <c r="A153" s="292" t="s">
        <v>239</v>
      </c>
      <c r="B153" s="293"/>
      <c r="C153" s="293"/>
      <c r="D153" s="294"/>
    </row>
    <row r="154" spans="1:4" ht="25.5">
      <c r="A154" s="69">
        <v>1</v>
      </c>
      <c r="B154" s="104" t="s">
        <v>240</v>
      </c>
      <c r="C154" s="69">
        <v>2020</v>
      </c>
      <c r="D154" s="70">
        <v>952.07</v>
      </c>
    </row>
    <row r="155" spans="1:4" ht="25.5">
      <c r="A155" s="69">
        <v>2</v>
      </c>
      <c r="B155" s="104" t="s">
        <v>241</v>
      </c>
      <c r="C155" s="69">
        <v>2020</v>
      </c>
      <c r="D155" s="70">
        <v>760.88</v>
      </c>
    </row>
    <row r="156" spans="1:4" ht="25.5">
      <c r="A156" s="69">
        <v>3</v>
      </c>
      <c r="B156" s="104" t="s">
        <v>242</v>
      </c>
      <c r="C156" s="69">
        <v>2020</v>
      </c>
      <c r="D156" s="70">
        <v>952.07</v>
      </c>
    </row>
    <row r="157" spans="1:4" ht="25.5">
      <c r="A157" s="69">
        <v>4</v>
      </c>
      <c r="B157" s="104" t="s">
        <v>243</v>
      </c>
      <c r="C157" s="69">
        <v>2020</v>
      </c>
      <c r="D157" s="70">
        <v>875.56</v>
      </c>
    </row>
    <row r="158" spans="1:4" ht="25.5">
      <c r="A158" s="69">
        <v>5</v>
      </c>
      <c r="B158" s="104" t="s">
        <v>244</v>
      </c>
      <c r="C158" s="69">
        <v>2020</v>
      </c>
      <c r="D158" s="70">
        <v>875.56</v>
      </c>
    </row>
    <row r="159" spans="1:4">
      <c r="A159" s="69">
        <v>6</v>
      </c>
      <c r="B159" s="104" t="s">
        <v>245</v>
      </c>
      <c r="C159" s="69">
        <v>2020</v>
      </c>
      <c r="D159" s="70">
        <v>2720</v>
      </c>
    </row>
    <row r="160" spans="1:4">
      <c r="A160" s="69">
        <v>7</v>
      </c>
      <c r="B160" s="104" t="s">
        <v>246</v>
      </c>
      <c r="C160" s="69">
        <v>2020</v>
      </c>
      <c r="D160" s="70">
        <v>2800</v>
      </c>
    </row>
    <row r="161" spans="1:4">
      <c r="A161" s="69">
        <v>8</v>
      </c>
      <c r="B161" s="104" t="s">
        <v>247</v>
      </c>
      <c r="C161" s="69">
        <v>2020</v>
      </c>
      <c r="D161" s="70">
        <v>1504</v>
      </c>
    </row>
    <row r="162" spans="1:4">
      <c r="A162" s="69">
        <v>9</v>
      </c>
      <c r="B162" s="104" t="s">
        <v>247</v>
      </c>
      <c r="C162" s="69">
        <v>2020</v>
      </c>
      <c r="D162" s="70">
        <v>2300</v>
      </c>
    </row>
    <row r="163" spans="1:4">
      <c r="A163" s="69">
        <v>10</v>
      </c>
      <c r="B163" s="104" t="s">
        <v>248</v>
      </c>
      <c r="C163" s="69">
        <v>2024</v>
      </c>
      <c r="D163" s="70">
        <v>1476</v>
      </c>
    </row>
    <row r="164" spans="1:4" ht="25.5">
      <c r="A164" s="69">
        <v>11</v>
      </c>
      <c r="B164" s="104" t="s">
        <v>249</v>
      </c>
      <c r="C164" s="69">
        <v>2019</v>
      </c>
      <c r="D164" s="70">
        <v>2050</v>
      </c>
    </row>
    <row r="165" spans="1:4">
      <c r="A165" s="69">
        <v>12</v>
      </c>
      <c r="B165" s="104" t="s">
        <v>250</v>
      </c>
      <c r="C165" s="69">
        <v>2019</v>
      </c>
      <c r="D165" s="70">
        <v>2450</v>
      </c>
    </row>
    <row r="166" spans="1:4">
      <c r="A166" s="69">
        <v>13</v>
      </c>
      <c r="B166" s="104" t="s">
        <v>251</v>
      </c>
      <c r="C166" s="69">
        <v>2021</v>
      </c>
      <c r="D166" s="70">
        <v>1800</v>
      </c>
    </row>
    <row r="167" spans="1:4">
      <c r="A167" s="69">
        <v>14</v>
      </c>
      <c r="B167" s="104" t="s">
        <v>252</v>
      </c>
      <c r="C167" s="69">
        <v>2021</v>
      </c>
      <c r="D167" s="70">
        <v>1800</v>
      </c>
    </row>
    <row r="168" spans="1:4">
      <c r="A168" s="69">
        <v>15</v>
      </c>
      <c r="B168" s="104" t="s">
        <v>253</v>
      </c>
      <c r="C168" s="69">
        <v>2022</v>
      </c>
      <c r="D168" s="70">
        <v>3107.63</v>
      </c>
    </row>
    <row r="169" spans="1:4" ht="25.5">
      <c r="A169" s="69">
        <v>16</v>
      </c>
      <c r="B169" s="104" t="s">
        <v>254</v>
      </c>
      <c r="C169" s="69">
        <v>2021</v>
      </c>
      <c r="D169" s="70">
        <v>2782.96</v>
      </c>
    </row>
    <row r="170" spans="1:4">
      <c r="A170" s="299"/>
      <c r="B170" s="299"/>
      <c r="C170" s="299"/>
      <c r="D170" s="120">
        <f>SUM(D154:D169)</f>
        <v>29206.73</v>
      </c>
    </row>
    <row r="171" spans="1:4">
      <c r="A171" s="292" t="s">
        <v>263</v>
      </c>
      <c r="B171" s="293"/>
      <c r="C171" s="293"/>
      <c r="D171" s="294"/>
    </row>
    <row r="172" spans="1:4">
      <c r="A172" s="69">
        <v>1</v>
      </c>
      <c r="B172" s="104" t="s">
        <v>264</v>
      </c>
      <c r="C172" s="69">
        <v>2022</v>
      </c>
      <c r="D172" s="70">
        <v>5990</v>
      </c>
    </row>
    <row r="173" spans="1:4" ht="25.5">
      <c r="A173" s="69">
        <v>2</v>
      </c>
      <c r="B173" s="104" t="s">
        <v>265</v>
      </c>
      <c r="C173" s="69">
        <v>2024</v>
      </c>
      <c r="D173" s="70">
        <v>2399</v>
      </c>
    </row>
    <row r="174" spans="1:4">
      <c r="A174" s="299" t="s">
        <v>7</v>
      </c>
      <c r="B174" s="299"/>
      <c r="C174" s="299"/>
      <c r="D174" s="120">
        <f>SUM(D172:D173)</f>
        <v>8389</v>
      </c>
    </row>
    <row r="175" spans="1:4">
      <c r="A175" s="292" t="s">
        <v>269</v>
      </c>
      <c r="B175" s="293"/>
      <c r="C175" s="293"/>
      <c r="D175" s="294"/>
    </row>
    <row r="176" spans="1:4">
      <c r="A176" s="32">
        <v>1</v>
      </c>
      <c r="B176" s="104" t="s">
        <v>270</v>
      </c>
      <c r="C176" s="69"/>
      <c r="D176" s="70">
        <v>1390</v>
      </c>
    </row>
    <row r="177" spans="1:4">
      <c r="A177" s="32">
        <v>2</v>
      </c>
      <c r="B177" s="273" t="s">
        <v>271</v>
      </c>
      <c r="C177" s="125"/>
      <c r="D177" s="143">
        <v>800</v>
      </c>
    </row>
    <row r="178" spans="1:4">
      <c r="A178" s="32">
        <v>3</v>
      </c>
      <c r="B178" s="104" t="s">
        <v>272</v>
      </c>
      <c r="C178" s="69"/>
      <c r="D178" s="70">
        <v>499</v>
      </c>
    </row>
    <row r="179" spans="1:4">
      <c r="A179" s="32">
        <v>4</v>
      </c>
      <c r="B179" s="104" t="s">
        <v>273</v>
      </c>
      <c r="C179" s="69"/>
      <c r="D179" s="70">
        <v>940</v>
      </c>
    </row>
    <row r="180" spans="1:4">
      <c r="A180" s="32">
        <v>5</v>
      </c>
      <c r="B180" s="104" t="s">
        <v>274</v>
      </c>
      <c r="C180" s="69"/>
      <c r="D180" s="70">
        <v>2196</v>
      </c>
    </row>
    <row r="181" spans="1:4">
      <c r="A181" s="32">
        <v>6</v>
      </c>
      <c r="B181" s="104" t="s">
        <v>273</v>
      </c>
      <c r="C181" s="69"/>
      <c r="D181" s="70">
        <v>1635</v>
      </c>
    </row>
    <row r="182" spans="1:4">
      <c r="A182" s="32">
        <v>7</v>
      </c>
      <c r="B182" s="104" t="s">
        <v>274</v>
      </c>
      <c r="C182" s="69"/>
      <c r="D182" s="70">
        <v>2820</v>
      </c>
    </row>
    <row r="183" spans="1:4">
      <c r="A183" s="32">
        <v>8</v>
      </c>
      <c r="B183" s="104" t="s">
        <v>274</v>
      </c>
      <c r="C183" s="69"/>
      <c r="D183" s="70">
        <v>3092.4</v>
      </c>
    </row>
    <row r="184" spans="1:4">
      <c r="A184" s="32">
        <v>9</v>
      </c>
      <c r="B184" s="104" t="s">
        <v>273</v>
      </c>
      <c r="C184" s="69"/>
      <c r="D184" s="70">
        <v>870</v>
      </c>
    </row>
    <row r="185" spans="1:4">
      <c r="A185" s="299" t="s">
        <v>7</v>
      </c>
      <c r="B185" s="299"/>
      <c r="C185" s="299"/>
      <c r="D185" s="120">
        <f>SUM(D176:D184)</f>
        <v>14242.4</v>
      </c>
    </row>
    <row r="186" spans="1:4">
      <c r="A186" s="292" t="s">
        <v>278</v>
      </c>
      <c r="B186" s="293"/>
      <c r="C186" s="293"/>
      <c r="D186" s="294"/>
    </row>
    <row r="187" spans="1:4">
      <c r="A187" s="32"/>
      <c r="B187" s="104"/>
      <c r="C187" s="69"/>
      <c r="D187" s="70"/>
    </row>
    <row r="188" spans="1:4">
      <c r="A188" s="303" t="s">
        <v>7</v>
      </c>
      <c r="B188" s="304"/>
      <c r="C188" s="305"/>
      <c r="D188" s="120">
        <v>0</v>
      </c>
    </row>
    <row r="189" spans="1:4">
      <c r="A189" s="292" t="s">
        <v>591</v>
      </c>
      <c r="B189" s="293"/>
      <c r="C189" s="293"/>
      <c r="D189" s="294"/>
    </row>
    <row r="190" spans="1:4">
      <c r="A190" s="69">
        <v>1</v>
      </c>
      <c r="B190" s="265" t="s">
        <v>280</v>
      </c>
      <c r="C190" s="69">
        <v>2024</v>
      </c>
      <c r="D190" s="70">
        <v>89.99</v>
      </c>
    </row>
    <row r="191" spans="1:4">
      <c r="A191" s="69">
        <v>2</v>
      </c>
      <c r="B191" s="104" t="s">
        <v>281</v>
      </c>
      <c r="C191" s="69">
        <v>2024</v>
      </c>
      <c r="D191" s="70">
        <v>799</v>
      </c>
    </row>
    <row r="192" spans="1:4">
      <c r="A192" s="69">
        <v>3</v>
      </c>
      <c r="B192" s="104" t="s">
        <v>282</v>
      </c>
      <c r="C192" s="69">
        <v>2024</v>
      </c>
      <c r="D192" s="70">
        <v>2999</v>
      </c>
    </row>
    <row r="193" spans="1:4">
      <c r="A193" s="69">
        <v>4</v>
      </c>
      <c r="B193" s="104" t="s">
        <v>283</v>
      </c>
      <c r="C193" s="69">
        <v>2024</v>
      </c>
      <c r="D193" s="70">
        <v>2799</v>
      </c>
    </row>
    <row r="194" spans="1:4">
      <c r="A194" s="69">
        <v>5</v>
      </c>
      <c r="B194" s="104" t="s">
        <v>284</v>
      </c>
      <c r="C194" s="69">
        <v>2024</v>
      </c>
      <c r="D194" s="70">
        <v>119.99</v>
      </c>
    </row>
    <row r="195" spans="1:4">
      <c r="A195" s="69">
        <v>6</v>
      </c>
      <c r="B195" s="104" t="s">
        <v>285</v>
      </c>
      <c r="C195" s="69">
        <v>2024</v>
      </c>
      <c r="D195" s="70">
        <v>109.99</v>
      </c>
    </row>
    <row r="196" spans="1:4">
      <c r="A196" s="69">
        <v>7</v>
      </c>
      <c r="B196" s="104" t="s">
        <v>286</v>
      </c>
      <c r="C196" s="69">
        <v>2024</v>
      </c>
      <c r="D196" s="70">
        <v>129</v>
      </c>
    </row>
    <row r="197" spans="1:4">
      <c r="A197" s="69">
        <v>8</v>
      </c>
      <c r="B197" s="104" t="s">
        <v>287</v>
      </c>
      <c r="C197" s="69">
        <v>2024</v>
      </c>
      <c r="D197" s="70">
        <v>299.99</v>
      </c>
    </row>
    <row r="198" spans="1:4">
      <c r="A198" s="69">
        <v>9</v>
      </c>
      <c r="B198" s="104" t="s">
        <v>288</v>
      </c>
      <c r="C198" s="69">
        <v>2024</v>
      </c>
      <c r="D198" s="70">
        <v>1298</v>
      </c>
    </row>
    <row r="199" spans="1:4" ht="25.5">
      <c r="A199" s="69"/>
      <c r="B199" s="104" t="s">
        <v>265</v>
      </c>
      <c r="C199" s="69">
        <v>2024</v>
      </c>
      <c r="D199" s="70">
        <v>2399</v>
      </c>
    </row>
    <row r="200" spans="1:4">
      <c r="A200" s="69">
        <v>10</v>
      </c>
      <c r="B200" s="104" t="s">
        <v>289</v>
      </c>
      <c r="C200" s="69">
        <v>2024</v>
      </c>
      <c r="D200" s="70">
        <v>438</v>
      </c>
    </row>
    <row r="201" spans="1:4">
      <c r="A201" s="69">
        <v>11</v>
      </c>
      <c r="B201" s="104" t="s">
        <v>290</v>
      </c>
      <c r="C201" s="69">
        <v>2024</v>
      </c>
      <c r="D201" s="70">
        <v>599</v>
      </c>
    </row>
    <row r="202" spans="1:4">
      <c r="A202" s="69">
        <v>12</v>
      </c>
      <c r="B202" s="104" t="s">
        <v>291</v>
      </c>
      <c r="C202" s="69">
        <v>2024</v>
      </c>
      <c r="D202" s="70">
        <v>299</v>
      </c>
    </row>
    <row r="203" spans="1:4">
      <c r="A203" s="69">
        <v>13</v>
      </c>
      <c r="B203" s="104" t="s">
        <v>292</v>
      </c>
      <c r="C203" s="69">
        <v>2024</v>
      </c>
      <c r="D203" s="70">
        <v>1799</v>
      </c>
    </row>
    <row r="204" spans="1:4">
      <c r="A204" s="69">
        <v>14</v>
      </c>
      <c r="B204" s="104" t="s">
        <v>293</v>
      </c>
      <c r="C204" s="69">
        <v>2024</v>
      </c>
      <c r="D204" s="70">
        <v>69.989999999999995</v>
      </c>
    </row>
    <row r="205" spans="1:4">
      <c r="A205" s="69">
        <v>15</v>
      </c>
      <c r="B205" s="104" t="s">
        <v>294</v>
      </c>
      <c r="C205" s="69">
        <v>2025</v>
      </c>
      <c r="D205" s="70">
        <v>338</v>
      </c>
    </row>
    <row r="206" spans="1:4">
      <c r="A206" s="69">
        <v>16</v>
      </c>
      <c r="B206" s="104" t="s">
        <v>295</v>
      </c>
      <c r="C206" s="69">
        <v>2024</v>
      </c>
      <c r="D206" s="70">
        <v>120</v>
      </c>
    </row>
    <row r="207" spans="1:4">
      <c r="A207" s="69">
        <v>17</v>
      </c>
      <c r="B207" s="104" t="s">
        <v>296</v>
      </c>
      <c r="C207" s="69">
        <v>2024</v>
      </c>
      <c r="D207" s="70">
        <v>499</v>
      </c>
    </row>
    <row r="208" spans="1:4">
      <c r="A208" s="69">
        <v>18</v>
      </c>
      <c r="B208" s="104" t="s">
        <v>297</v>
      </c>
      <c r="C208" s="69">
        <v>2024</v>
      </c>
      <c r="D208" s="70">
        <v>369</v>
      </c>
    </row>
    <row r="209" spans="1:4">
      <c r="A209" s="69">
        <v>19</v>
      </c>
      <c r="B209" s="104" t="s">
        <v>298</v>
      </c>
      <c r="C209" s="69">
        <v>2024</v>
      </c>
      <c r="D209" s="70">
        <v>1798</v>
      </c>
    </row>
    <row r="210" spans="1:4">
      <c r="A210" s="69">
        <v>20</v>
      </c>
      <c r="B210" s="104" t="s">
        <v>299</v>
      </c>
      <c r="C210" s="69">
        <v>2024</v>
      </c>
      <c r="D210" s="70">
        <v>159.99</v>
      </c>
    </row>
    <row r="211" spans="1:4">
      <c r="A211" s="69">
        <v>21</v>
      </c>
      <c r="B211" s="104" t="s">
        <v>300</v>
      </c>
      <c r="C211" s="69">
        <v>2025</v>
      </c>
      <c r="D211" s="70">
        <v>129</v>
      </c>
    </row>
    <row r="212" spans="1:4">
      <c r="A212" s="69">
        <v>22</v>
      </c>
      <c r="B212" s="104" t="s">
        <v>301</v>
      </c>
      <c r="C212" s="69">
        <v>2024</v>
      </c>
      <c r="D212" s="70">
        <v>5199</v>
      </c>
    </row>
    <row r="213" spans="1:4">
      <c r="A213" s="306" t="s">
        <v>7</v>
      </c>
      <c r="B213" s="307"/>
      <c r="C213" s="308"/>
      <c r="D213" s="120">
        <f>SUM(D190:D212)</f>
        <v>22859.94</v>
      </c>
    </row>
    <row r="214" spans="1:4">
      <c r="A214" s="4"/>
      <c r="D214" s="28"/>
    </row>
    <row r="215" spans="1:4">
      <c r="A215" s="4"/>
      <c r="D215" s="20" t="s">
        <v>11</v>
      </c>
    </row>
    <row r="216" spans="1:4">
      <c r="A216" s="4"/>
      <c r="D216" s="28"/>
    </row>
    <row r="217" spans="1:4" ht="25.5">
      <c r="A217" s="9" t="s">
        <v>0</v>
      </c>
      <c r="B217" s="266" t="s">
        <v>3</v>
      </c>
      <c r="C217" s="9" t="s">
        <v>4</v>
      </c>
      <c r="D217" s="26" t="s">
        <v>2</v>
      </c>
    </row>
    <row r="218" spans="1:4">
      <c r="A218" s="300" t="s">
        <v>364</v>
      </c>
      <c r="B218" s="301"/>
      <c r="C218" s="301"/>
      <c r="D218" s="302"/>
    </row>
    <row r="219" spans="1:4" ht="15">
      <c r="A219" s="343">
        <v>1</v>
      </c>
      <c r="B219" s="344" t="s">
        <v>412</v>
      </c>
      <c r="C219" s="345"/>
      <c r="D219" s="346">
        <v>2000</v>
      </c>
    </row>
    <row r="220" spans="1:4" ht="15">
      <c r="A220" s="343">
        <v>2</v>
      </c>
      <c r="B220" s="344" t="s">
        <v>412</v>
      </c>
      <c r="C220" s="345"/>
      <c r="D220" s="346">
        <v>4000</v>
      </c>
    </row>
    <row r="221" spans="1:4" ht="15">
      <c r="A221" s="343">
        <v>3</v>
      </c>
      <c r="B221" s="347" t="s">
        <v>593</v>
      </c>
      <c r="C221" s="345"/>
      <c r="D221" s="346">
        <v>3000</v>
      </c>
    </row>
    <row r="222" spans="1:4" ht="15">
      <c r="A222" s="343">
        <v>4</v>
      </c>
      <c r="B222" s="348" t="s">
        <v>413</v>
      </c>
      <c r="C222" s="349"/>
      <c r="D222" s="346">
        <v>4000</v>
      </c>
    </row>
    <row r="223" spans="1:4" ht="15">
      <c r="A223" s="343">
        <v>5</v>
      </c>
      <c r="B223" s="348" t="s">
        <v>414</v>
      </c>
      <c r="C223" s="349"/>
      <c r="D223" s="346">
        <v>900</v>
      </c>
    </row>
    <row r="224" spans="1:4" ht="15">
      <c r="A224" s="343">
        <v>6</v>
      </c>
      <c r="B224" s="348" t="s">
        <v>415</v>
      </c>
      <c r="C224" s="349"/>
      <c r="D224" s="346">
        <v>3000</v>
      </c>
    </row>
    <row r="225" spans="1:4" ht="15">
      <c r="A225" s="343">
        <v>7</v>
      </c>
      <c r="B225" s="344" t="s">
        <v>416</v>
      </c>
      <c r="C225" s="349"/>
      <c r="D225" s="346">
        <v>2500</v>
      </c>
    </row>
    <row r="226" spans="1:4" ht="15">
      <c r="A226" s="343">
        <v>8</v>
      </c>
      <c r="B226" s="344" t="s">
        <v>417</v>
      </c>
      <c r="C226" s="349"/>
      <c r="D226" s="346">
        <v>2000</v>
      </c>
    </row>
    <row r="227" spans="1:4" ht="15">
      <c r="A227" s="343">
        <v>9</v>
      </c>
      <c r="B227" s="344" t="s">
        <v>418</v>
      </c>
      <c r="C227" s="349"/>
      <c r="D227" s="346">
        <v>3000</v>
      </c>
    </row>
    <row r="228" spans="1:4" ht="15">
      <c r="A228" s="343">
        <v>10</v>
      </c>
      <c r="B228" s="344" t="s">
        <v>419</v>
      </c>
      <c r="C228" s="349"/>
      <c r="D228" s="346">
        <v>3000</v>
      </c>
    </row>
    <row r="229" spans="1:4" ht="15">
      <c r="A229" s="343">
        <v>11</v>
      </c>
      <c r="B229" s="344" t="s">
        <v>419</v>
      </c>
      <c r="C229" s="349"/>
      <c r="D229" s="346">
        <v>4000</v>
      </c>
    </row>
    <row r="230" spans="1:4" ht="15">
      <c r="A230" s="343">
        <v>12</v>
      </c>
      <c r="B230" s="344" t="s">
        <v>420</v>
      </c>
      <c r="C230" s="349"/>
      <c r="D230" s="346">
        <v>2000</v>
      </c>
    </row>
    <row r="231" spans="1:4" ht="15">
      <c r="A231" s="343">
        <v>13</v>
      </c>
      <c r="B231" s="344" t="s">
        <v>421</v>
      </c>
      <c r="C231" s="349"/>
      <c r="D231" s="346">
        <v>1000</v>
      </c>
    </row>
    <row r="232" spans="1:4" ht="15">
      <c r="A232" s="343">
        <v>14</v>
      </c>
      <c r="B232" s="344" t="s">
        <v>422</v>
      </c>
      <c r="C232" s="349"/>
      <c r="D232" s="346">
        <v>4000</v>
      </c>
    </row>
    <row r="233" spans="1:4" ht="15">
      <c r="A233" s="343">
        <v>15</v>
      </c>
      <c r="B233" s="344" t="s">
        <v>422</v>
      </c>
      <c r="C233" s="349"/>
      <c r="D233" s="346">
        <v>4000</v>
      </c>
    </row>
    <row r="234" spans="1:4" ht="15">
      <c r="A234" s="343">
        <v>16</v>
      </c>
      <c r="B234" s="344" t="s">
        <v>423</v>
      </c>
      <c r="C234" s="349"/>
      <c r="D234" s="346">
        <v>2500</v>
      </c>
    </row>
    <row r="235" spans="1:4" ht="15">
      <c r="A235" s="343">
        <v>17</v>
      </c>
      <c r="B235" s="344" t="s">
        <v>424</v>
      </c>
      <c r="C235" s="349"/>
      <c r="D235" s="346">
        <v>3000</v>
      </c>
    </row>
    <row r="236" spans="1:4">
      <c r="A236" s="303" t="s">
        <v>7</v>
      </c>
      <c r="B236" s="304"/>
      <c r="C236" s="305"/>
      <c r="D236" s="23">
        <f>SUM(D219:D235)</f>
        <v>47900</v>
      </c>
    </row>
    <row r="237" spans="1:4">
      <c r="A237" s="292" t="s">
        <v>27</v>
      </c>
      <c r="B237" s="293"/>
      <c r="C237" s="293"/>
      <c r="D237" s="294"/>
    </row>
    <row r="238" spans="1:4">
      <c r="A238" s="32"/>
      <c r="B238" s="274"/>
      <c r="C238" s="32"/>
      <c r="D238" s="33"/>
    </row>
    <row r="239" spans="1:4">
      <c r="A239" s="303" t="s">
        <v>7</v>
      </c>
      <c r="B239" s="304"/>
      <c r="C239" s="305"/>
      <c r="D239" s="23">
        <v>0</v>
      </c>
    </row>
    <row r="240" spans="1:4">
      <c r="B240" s="275"/>
      <c r="C240" s="51"/>
    </row>
    <row r="241" spans="1:4">
      <c r="A241" s="310" t="s">
        <v>39</v>
      </c>
      <c r="B241" s="311"/>
      <c r="C241" s="311"/>
      <c r="D241" s="312"/>
    </row>
    <row r="242" spans="1:4">
      <c r="A242" s="69">
        <v>1</v>
      </c>
      <c r="B242" s="104" t="s">
        <v>67</v>
      </c>
      <c r="C242" s="69">
        <v>2025</v>
      </c>
      <c r="D242" s="70">
        <v>10375</v>
      </c>
    </row>
    <row r="243" spans="1:4" ht="25.5">
      <c r="A243" s="69">
        <v>2</v>
      </c>
      <c r="B243" s="104" t="s">
        <v>68</v>
      </c>
      <c r="C243" s="69">
        <v>2024</v>
      </c>
      <c r="D243" s="70">
        <v>18900</v>
      </c>
    </row>
    <row r="244" spans="1:4" ht="25.5">
      <c r="A244" s="69">
        <v>3</v>
      </c>
      <c r="B244" s="104" t="s">
        <v>69</v>
      </c>
      <c r="C244" s="69">
        <v>2024</v>
      </c>
      <c r="D244" s="70">
        <v>16100</v>
      </c>
    </row>
    <row r="245" spans="1:4" ht="31.5">
      <c r="A245" s="69">
        <v>4</v>
      </c>
      <c r="B245" s="81" t="s">
        <v>70</v>
      </c>
      <c r="C245" s="82">
        <v>2023</v>
      </c>
      <c r="D245" s="83" t="s">
        <v>71</v>
      </c>
    </row>
    <row r="246" spans="1:4" ht="15.75">
      <c r="A246" s="69">
        <v>5</v>
      </c>
      <c r="B246" s="81" t="s">
        <v>72</v>
      </c>
      <c r="C246" s="82">
        <v>2023</v>
      </c>
      <c r="D246" s="83">
        <v>850</v>
      </c>
    </row>
    <row r="247" spans="1:4" ht="15.75">
      <c r="A247" s="69">
        <v>6</v>
      </c>
      <c r="B247" s="81" t="s">
        <v>73</v>
      </c>
      <c r="C247" s="82">
        <v>2023</v>
      </c>
      <c r="D247" s="83" t="s">
        <v>74</v>
      </c>
    </row>
    <row r="248" spans="1:4" ht="15.75">
      <c r="A248" s="69">
        <v>7</v>
      </c>
      <c r="B248" s="81" t="s">
        <v>75</v>
      </c>
      <c r="C248" s="82">
        <v>2023</v>
      </c>
      <c r="D248" s="83" t="s">
        <v>76</v>
      </c>
    </row>
    <row r="249" spans="1:4" ht="15.75">
      <c r="A249" s="69">
        <v>8</v>
      </c>
      <c r="B249" s="81" t="s">
        <v>77</v>
      </c>
      <c r="C249" s="82">
        <v>2023</v>
      </c>
      <c r="D249" s="83" t="s">
        <v>78</v>
      </c>
    </row>
    <row r="250" spans="1:4" ht="15.75">
      <c r="A250" s="69">
        <v>9</v>
      </c>
      <c r="B250" s="81" t="s">
        <v>79</v>
      </c>
      <c r="C250" s="82">
        <v>2023</v>
      </c>
      <c r="D250" s="83" t="s">
        <v>80</v>
      </c>
    </row>
    <row r="251" spans="1:4" ht="15.75">
      <c r="A251" s="69">
        <v>10</v>
      </c>
      <c r="B251" s="81" t="s">
        <v>81</v>
      </c>
      <c r="C251" s="82">
        <v>2023</v>
      </c>
      <c r="D251" s="83" t="s">
        <v>82</v>
      </c>
    </row>
    <row r="252" spans="1:4" ht="15.75">
      <c r="A252" s="69">
        <v>11</v>
      </c>
      <c r="B252" s="81" t="s">
        <v>83</v>
      </c>
      <c r="C252" s="82">
        <v>2023</v>
      </c>
      <c r="D252" s="64" t="s">
        <v>84</v>
      </c>
    </row>
    <row r="253" spans="1:4" ht="15.75">
      <c r="A253" s="69">
        <v>12</v>
      </c>
      <c r="B253" s="81" t="s">
        <v>85</v>
      </c>
      <c r="C253" s="82">
        <v>2023</v>
      </c>
      <c r="D253" s="64">
        <v>52800</v>
      </c>
    </row>
    <row r="254" spans="1:4" ht="15.75">
      <c r="A254" s="69">
        <v>13</v>
      </c>
      <c r="B254" s="81" t="s">
        <v>86</v>
      </c>
      <c r="C254" s="82">
        <v>2022</v>
      </c>
      <c r="D254" s="64">
        <v>2900</v>
      </c>
    </row>
    <row r="255" spans="1:4" ht="25.5">
      <c r="A255" s="84">
        <v>14</v>
      </c>
      <c r="B255" s="276" t="s">
        <v>87</v>
      </c>
      <c r="C255" s="82">
        <v>2022</v>
      </c>
      <c r="D255" s="85">
        <v>6451.27</v>
      </c>
    </row>
    <row r="256" spans="1:4" ht="15.75">
      <c r="A256" s="84">
        <v>15</v>
      </c>
      <c r="B256" s="276" t="s">
        <v>77</v>
      </c>
      <c r="C256" s="82">
        <v>2022</v>
      </c>
      <c r="D256" s="86">
        <v>3878.1</v>
      </c>
    </row>
    <row r="257" spans="1:4" ht="15.75">
      <c r="A257" s="84">
        <v>16</v>
      </c>
      <c r="B257" s="276" t="s">
        <v>88</v>
      </c>
      <c r="C257" s="82">
        <v>2022</v>
      </c>
      <c r="D257" s="86">
        <v>3480.34</v>
      </c>
    </row>
    <row r="258" spans="1:4" ht="15.75">
      <c r="A258" s="84">
        <v>17</v>
      </c>
      <c r="B258" s="276" t="s">
        <v>89</v>
      </c>
      <c r="C258" s="82">
        <v>2022</v>
      </c>
      <c r="D258" s="86">
        <v>3778.66</v>
      </c>
    </row>
    <row r="259" spans="1:4" ht="15.75">
      <c r="A259" s="84">
        <v>18</v>
      </c>
      <c r="B259" s="276" t="s">
        <v>90</v>
      </c>
      <c r="C259" s="82">
        <v>2022</v>
      </c>
      <c r="D259" s="86">
        <v>5567.92</v>
      </c>
    </row>
    <row r="260" spans="1:4" ht="25.5">
      <c r="A260" s="84">
        <v>19</v>
      </c>
      <c r="B260" s="276" t="s">
        <v>91</v>
      </c>
      <c r="C260" s="82">
        <v>2022</v>
      </c>
      <c r="D260" s="86">
        <v>178.89</v>
      </c>
    </row>
    <row r="261" spans="1:4" ht="15.75">
      <c r="A261" s="84">
        <v>20</v>
      </c>
      <c r="B261" s="276" t="s">
        <v>92</v>
      </c>
      <c r="C261" s="82">
        <v>2022</v>
      </c>
      <c r="D261" s="86">
        <v>556.77</v>
      </c>
    </row>
    <row r="262" spans="1:4" ht="15.75">
      <c r="A262" s="84">
        <v>21</v>
      </c>
      <c r="B262" s="276" t="s">
        <v>93</v>
      </c>
      <c r="C262" s="82">
        <v>2022</v>
      </c>
      <c r="D262" s="86">
        <v>268.39</v>
      </c>
    </row>
    <row r="263" spans="1:4" ht="15.75">
      <c r="A263" s="84">
        <v>22</v>
      </c>
      <c r="B263" s="276" t="s">
        <v>94</v>
      </c>
      <c r="C263" s="82">
        <v>2022</v>
      </c>
      <c r="D263" s="86">
        <v>347.94</v>
      </c>
    </row>
    <row r="264" spans="1:4" ht="15.75">
      <c r="A264" s="84">
        <v>23</v>
      </c>
      <c r="B264" s="276" t="s">
        <v>95</v>
      </c>
      <c r="C264" s="82">
        <v>2022</v>
      </c>
      <c r="D264" s="86">
        <v>2187.6</v>
      </c>
    </row>
    <row r="265" spans="1:4" ht="15.75">
      <c r="A265" s="84">
        <v>24</v>
      </c>
      <c r="B265" s="276" t="s">
        <v>96</v>
      </c>
      <c r="C265" s="82">
        <v>2022</v>
      </c>
      <c r="D265" s="86">
        <v>894.87</v>
      </c>
    </row>
    <row r="266" spans="1:4" ht="15.75">
      <c r="A266" s="84">
        <v>25</v>
      </c>
      <c r="B266" s="276" t="s">
        <v>97</v>
      </c>
      <c r="C266" s="82">
        <v>2022</v>
      </c>
      <c r="D266" s="86">
        <v>1789.84</v>
      </c>
    </row>
    <row r="267" spans="1:4" ht="15.75">
      <c r="A267" s="84">
        <v>26</v>
      </c>
      <c r="B267" s="276" t="s">
        <v>98</v>
      </c>
      <c r="C267" s="82">
        <v>2022</v>
      </c>
      <c r="D267" s="86">
        <v>397.66</v>
      </c>
    </row>
    <row r="268" spans="1:4" ht="15.75">
      <c r="A268" s="84">
        <v>27</v>
      </c>
      <c r="B268" s="313" t="s">
        <v>99</v>
      </c>
      <c r="C268" s="82">
        <v>2022</v>
      </c>
      <c r="D268" s="86">
        <v>8750.81</v>
      </c>
    </row>
    <row r="269" spans="1:4" ht="15.75">
      <c r="A269" s="84">
        <v>28</v>
      </c>
      <c r="B269" s="313"/>
      <c r="C269" s="82">
        <v>2022</v>
      </c>
      <c r="D269" s="86">
        <v>2485.9299999999998</v>
      </c>
    </row>
    <row r="270" spans="1:4" ht="15.75">
      <c r="A270" s="84">
        <v>29</v>
      </c>
      <c r="B270" s="276" t="s">
        <v>100</v>
      </c>
      <c r="C270" s="82">
        <v>2022</v>
      </c>
      <c r="D270" s="86">
        <v>1889.28</v>
      </c>
    </row>
    <row r="271" spans="1:4" ht="15.75">
      <c r="A271" s="84">
        <v>30</v>
      </c>
      <c r="B271" s="276" t="s">
        <v>101</v>
      </c>
      <c r="C271" s="82">
        <v>2022</v>
      </c>
      <c r="D271" s="86">
        <v>2485.9299999999998</v>
      </c>
    </row>
    <row r="272" spans="1:4" ht="15.75">
      <c r="A272" s="84">
        <v>31</v>
      </c>
      <c r="B272" s="276" t="s">
        <v>102</v>
      </c>
      <c r="C272" s="82">
        <v>2022</v>
      </c>
      <c r="D272" s="86">
        <v>2485.9299999999998</v>
      </c>
    </row>
    <row r="273" spans="1:4" ht="15.75">
      <c r="A273" s="84">
        <v>32</v>
      </c>
      <c r="B273" s="276" t="s">
        <v>103</v>
      </c>
      <c r="C273" s="82">
        <v>2022</v>
      </c>
      <c r="D273" s="86">
        <v>2485.9299999999998</v>
      </c>
    </row>
    <row r="274" spans="1:4" ht="25.5">
      <c r="A274" s="84">
        <v>33</v>
      </c>
      <c r="B274" s="276" t="s">
        <v>104</v>
      </c>
      <c r="C274" s="82">
        <v>2022</v>
      </c>
      <c r="D274" s="86">
        <v>1193.19</v>
      </c>
    </row>
    <row r="275" spans="1:4" ht="15.75">
      <c r="A275" s="84">
        <v>34</v>
      </c>
      <c r="B275" s="276" t="s">
        <v>105</v>
      </c>
      <c r="C275" s="82">
        <v>2022</v>
      </c>
      <c r="D275" s="86">
        <v>12329.92</v>
      </c>
    </row>
    <row r="276" spans="1:4" ht="25.5">
      <c r="A276" s="84">
        <v>35</v>
      </c>
      <c r="B276" s="276" t="s">
        <v>106</v>
      </c>
      <c r="C276" s="82">
        <v>2022</v>
      </c>
      <c r="D276" s="86">
        <v>15114.24</v>
      </c>
    </row>
    <row r="277" spans="1:4" ht="15.75">
      <c r="A277" s="84">
        <v>36</v>
      </c>
      <c r="B277" s="276" t="s">
        <v>107</v>
      </c>
      <c r="C277" s="82">
        <v>2022</v>
      </c>
      <c r="D277" s="86">
        <v>4454.16</v>
      </c>
    </row>
    <row r="278" spans="1:4" ht="15.75">
      <c r="A278" s="84">
        <v>37</v>
      </c>
      <c r="B278" s="276" t="s">
        <v>108</v>
      </c>
      <c r="C278" s="82">
        <v>2022</v>
      </c>
      <c r="D278" s="86">
        <v>4454.16</v>
      </c>
    </row>
    <row r="279" spans="1:4" ht="15.75">
      <c r="A279" s="84">
        <v>38</v>
      </c>
      <c r="B279" s="276" t="s">
        <v>109</v>
      </c>
      <c r="C279" s="82">
        <v>2022</v>
      </c>
      <c r="D279" s="85">
        <v>6045.2</v>
      </c>
    </row>
    <row r="280" spans="1:4" ht="25.5">
      <c r="A280" s="84">
        <v>39</v>
      </c>
      <c r="B280" s="276" t="s">
        <v>110</v>
      </c>
      <c r="C280" s="82">
        <v>2022</v>
      </c>
      <c r="D280" s="85">
        <v>7606.88</v>
      </c>
    </row>
    <row r="281" spans="1:4" ht="15.75">
      <c r="A281" s="84">
        <v>40</v>
      </c>
      <c r="B281" s="276" t="s">
        <v>111</v>
      </c>
      <c r="C281" s="82">
        <v>2022</v>
      </c>
      <c r="D281" s="85">
        <v>15069.6</v>
      </c>
    </row>
    <row r="282" spans="1:4" ht="15.75">
      <c r="A282" s="84">
        <v>41</v>
      </c>
      <c r="B282" s="276" t="s">
        <v>112</v>
      </c>
      <c r="C282" s="82">
        <v>2022</v>
      </c>
      <c r="D282" s="85">
        <v>1974.6</v>
      </c>
    </row>
    <row r="283" spans="1:4">
      <c r="A283" s="84">
        <v>42</v>
      </c>
      <c r="B283" s="104" t="s">
        <v>113</v>
      </c>
      <c r="C283" s="69">
        <v>2021</v>
      </c>
      <c r="D283" s="68">
        <v>3199</v>
      </c>
    </row>
    <row r="284" spans="1:4">
      <c r="A284" s="84">
        <v>43</v>
      </c>
      <c r="B284" s="104" t="s">
        <v>114</v>
      </c>
      <c r="C284" s="69">
        <v>2021</v>
      </c>
      <c r="D284" s="70">
        <v>5998</v>
      </c>
    </row>
    <row r="285" spans="1:4">
      <c r="A285" s="295" t="s">
        <v>7</v>
      </c>
      <c r="B285" s="296"/>
      <c r="C285" s="297"/>
      <c r="D285" s="26">
        <f>SUM(D242:D284)</f>
        <v>229726.01000000004</v>
      </c>
    </row>
    <row r="286" spans="1:4">
      <c r="A286" s="298" t="s">
        <v>119</v>
      </c>
      <c r="B286" s="298"/>
      <c r="C286" s="298"/>
      <c r="D286" s="298"/>
    </row>
    <row r="287" spans="1:4">
      <c r="A287" s="69">
        <v>1</v>
      </c>
      <c r="B287" s="104" t="s">
        <v>121</v>
      </c>
      <c r="C287" s="69">
        <v>2022</v>
      </c>
      <c r="D287" s="70">
        <v>3410</v>
      </c>
    </row>
    <row r="288" spans="1:4">
      <c r="A288" s="69">
        <v>2</v>
      </c>
      <c r="B288" s="104" t="s">
        <v>122</v>
      </c>
      <c r="C288" s="69">
        <v>2022</v>
      </c>
      <c r="D288" s="70">
        <v>2923</v>
      </c>
    </row>
    <row r="289" spans="1:4">
      <c r="A289" s="69">
        <v>3</v>
      </c>
      <c r="B289" s="104" t="s">
        <v>123</v>
      </c>
      <c r="C289" s="69">
        <v>2022</v>
      </c>
      <c r="D289" s="70">
        <v>4092</v>
      </c>
    </row>
    <row r="290" spans="1:4">
      <c r="A290" s="69">
        <v>4</v>
      </c>
      <c r="B290" s="104" t="s">
        <v>124</v>
      </c>
      <c r="C290" s="69">
        <v>2022</v>
      </c>
      <c r="D290" s="70">
        <v>10000</v>
      </c>
    </row>
    <row r="291" spans="1:4">
      <c r="A291" s="69">
        <v>5</v>
      </c>
      <c r="B291" s="104" t="s">
        <v>125</v>
      </c>
      <c r="C291" s="69">
        <v>2022</v>
      </c>
      <c r="D291" s="70">
        <v>5700</v>
      </c>
    </row>
    <row r="292" spans="1:4">
      <c r="A292" s="69">
        <v>6</v>
      </c>
      <c r="B292" s="104" t="s">
        <v>126</v>
      </c>
      <c r="C292" s="69">
        <v>2022</v>
      </c>
      <c r="D292" s="70">
        <v>2750</v>
      </c>
    </row>
    <row r="293" spans="1:4">
      <c r="A293" s="69">
        <v>7</v>
      </c>
      <c r="B293" s="104" t="s">
        <v>127</v>
      </c>
      <c r="C293" s="69">
        <v>2022</v>
      </c>
      <c r="D293" s="70">
        <v>2576</v>
      </c>
    </row>
    <row r="294" spans="1:4">
      <c r="A294" s="69">
        <v>8</v>
      </c>
      <c r="B294" s="104" t="s">
        <v>128</v>
      </c>
      <c r="C294" s="69">
        <v>2022</v>
      </c>
      <c r="D294" s="70">
        <v>6300</v>
      </c>
    </row>
    <row r="295" spans="1:4">
      <c r="A295" s="84">
        <v>9</v>
      </c>
      <c r="B295" s="105" t="s">
        <v>129</v>
      </c>
      <c r="C295" s="106">
        <v>2023</v>
      </c>
      <c r="D295" s="264">
        <v>11808</v>
      </c>
    </row>
    <row r="296" spans="1:4">
      <c r="A296" s="84">
        <v>10</v>
      </c>
      <c r="B296" s="105" t="s">
        <v>130</v>
      </c>
      <c r="C296" s="106">
        <v>2023</v>
      </c>
      <c r="D296" s="264">
        <v>41475.599999999999</v>
      </c>
    </row>
    <row r="297" spans="1:4">
      <c r="A297" s="84">
        <v>11</v>
      </c>
      <c r="B297" s="105" t="s">
        <v>131</v>
      </c>
      <c r="C297" s="106">
        <v>2023</v>
      </c>
      <c r="D297" s="264">
        <v>1998.75</v>
      </c>
    </row>
    <row r="298" spans="1:4">
      <c r="A298" s="84">
        <v>12</v>
      </c>
      <c r="B298" s="105" t="s">
        <v>132</v>
      </c>
      <c r="C298" s="106">
        <v>2023</v>
      </c>
      <c r="D298" s="264">
        <v>12409.47</v>
      </c>
    </row>
    <row r="299" spans="1:4">
      <c r="A299" s="84">
        <v>13</v>
      </c>
      <c r="B299" s="105" t="s">
        <v>133</v>
      </c>
      <c r="C299" s="106">
        <v>2025</v>
      </c>
      <c r="D299" s="264">
        <v>2000</v>
      </c>
    </row>
    <row r="300" spans="1:4">
      <c r="A300" s="84">
        <v>14</v>
      </c>
      <c r="B300" s="105" t="s">
        <v>134</v>
      </c>
      <c r="C300" s="106">
        <v>2025</v>
      </c>
      <c r="D300" s="264">
        <v>2000</v>
      </c>
    </row>
    <row r="301" spans="1:4">
      <c r="A301" s="309" t="s">
        <v>7</v>
      </c>
      <c r="B301" s="309"/>
      <c r="C301" s="309"/>
      <c r="D301" s="167">
        <f>SUM(D287:D300)</f>
        <v>109442.82</v>
      </c>
    </row>
    <row r="302" spans="1:4">
      <c r="A302" s="292" t="s">
        <v>140</v>
      </c>
      <c r="B302" s="293"/>
      <c r="C302" s="293"/>
      <c r="D302" s="294"/>
    </row>
    <row r="303" spans="1:4">
      <c r="A303" s="32">
        <v>1</v>
      </c>
      <c r="B303" s="277" t="s">
        <v>141</v>
      </c>
      <c r="C303" s="67">
        <v>2020</v>
      </c>
      <c r="D303" s="68">
        <v>1257</v>
      </c>
    </row>
    <row r="304" spans="1:4">
      <c r="A304" s="32">
        <v>2</v>
      </c>
      <c r="B304" s="277" t="s">
        <v>142</v>
      </c>
      <c r="C304" s="67">
        <v>2020</v>
      </c>
      <c r="D304" s="68">
        <v>13646.6</v>
      </c>
    </row>
    <row r="305" spans="1:5">
      <c r="A305" s="32">
        <v>3</v>
      </c>
      <c r="B305" s="277" t="s">
        <v>143</v>
      </c>
      <c r="C305" s="67">
        <v>2020</v>
      </c>
      <c r="D305" s="68">
        <v>12855</v>
      </c>
    </row>
    <row r="306" spans="1:5">
      <c r="A306" s="32">
        <v>4</v>
      </c>
      <c r="B306" s="277" t="s">
        <v>144</v>
      </c>
      <c r="C306" s="67">
        <v>2020</v>
      </c>
      <c r="D306" s="68">
        <v>7500</v>
      </c>
      <c r="E306" s="236"/>
    </row>
    <row r="307" spans="1:5">
      <c r="A307" s="32">
        <v>5</v>
      </c>
      <c r="B307" s="277" t="s">
        <v>145</v>
      </c>
      <c r="C307" s="67">
        <v>2020</v>
      </c>
      <c r="D307" s="68">
        <v>19526.25</v>
      </c>
    </row>
    <row r="308" spans="1:5">
      <c r="A308" s="32">
        <v>6</v>
      </c>
      <c r="B308" s="277" t="s">
        <v>146</v>
      </c>
      <c r="C308" s="67">
        <v>2020</v>
      </c>
      <c r="D308" s="68">
        <v>2523.96</v>
      </c>
    </row>
    <row r="309" spans="1:5">
      <c r="A309" s="32">
        <v>7</v>
      </c>
      <c r="B309" s="277" t="s">
        <v>147</v>
      </c>
      <c r="C309" s="67">
        <v>2020</v>
      </c>
      <c r="D309" s="68">
        <v>7955.68</v>
      </c>
    </row>
    <row r="310" spans="1:5">
      <c r="A310" s="32">
        <v>8</v>
      </c>
      <c r="B310" s="277" t="s">
        <v>148</v>
      </c>
      <c r="C310" s="67">
        <v>2021</v>
      </c>
      <c r="D310" s="68">
        <v>4737.58</v>
      </c>
    </row>
    <row r="311" spans="1:5">
      <c r="A311" s="32">
        <v>9</v>
      </c>
      <c r="B311" s="277" t="s">
        <v>149</v>
      </c>
      <c r="C311" s="67">
        <v>2021</v>
      </c>
      <c r="D311" s="68">
        <v>2999.9</v>
      </c>
    </row>
    <row r="312" spans="1:5">
      <c r="A312" s="32">
        <v>10</v>
      </c>
      <c r="B312" s="277" t="s">
        <v>150</v>
      </c>
      <c r="C312" s="67">
        <v>2021</v>
      </c>
      <c r="D312" s="68">
        <v>699.9</v>
      </c>
    </row>
    <row r="313" spans="1:5">
      <c r="A313" s="32">
        <v>11</v>
      </c>
      <c r="B313" s="277" t="s">
        <v>151</v>
      </c>
      <c r="C313" s="69">
        <v>2021</v>
      </c>
      <c r="D313" s="70">
        <v>3649</v>
      </c>
    </row>
    <row r="314" spans="1:5" ht="38.25">
      <c r="A314" s="32">
        <v>12</v>
      </c>
      <c r="B314" s="104" t="s">
        <v>152</v>
      </c>
      <c r="C314" s="69">
        <v>2020</v>
      </c>
      <c r="D314" s="70">
        <v>13138</v>
      </c>
    </row>
    <row r="315" spans="1:5">
      <c r="A315" s="32">
        <v>13</v>
      </c>
      <c r="B315" s="104" t="s">
        <v>153</v>
      </c>
      <c r="C315" s="69">
        <v>2020</v>
      </c>
      <c r="D315" s="70">
        <v>9950</v>
      </c>
    </row>
    <row r="316" spans="1:5">
      <c r="A316" s="32">
        <v>14</v>
      </c>
      <c r="B316" s="104" t="s">
        <v>154</v>
      </c>
      <c r="C316" s="69">
        <v>2020</v>
      </c>
      <c r="D316" s="70">
        <v>11200</v>
      </c>
    </row>
    <row r="317" spans="1:5">
      <c r="A317" s="32">
        <v>15</v>
      </c>
      <c r="B317" s="104" t="s">
        <v>155</v>
      </c>
      <c r="C317" s="69">
        <v>2020</v>
      </c>
      <c r="D317" s="70">
        <v>1900</v>
      </c>
    </row>
    <row r="318" spans="1:5">
      <c r="A318" s="32">
        <v>16</v>
      </c>
      <c r="B318" s="104" t="s">
        <v>156</v>
      </c>
      <c r="C318" s="69">
        <v>2021</v>
      </c>
      <c r="D318" s="70">
        <v>1788</v>
      </c>
    </row>
    <row r="319" spans="1:5">
      <c r="A319" s="32">
        <v>17</v>
      </c>
      <c r="B319" s="104" t="s">
        <v>157</v>
      </c>
      <c r="C319" s="69">
        <v>2021</v>
      </c>
      <c r="D319" s="70">
        <v>800</v>
      </c>
    </row>
    <row r="320" spans="1:5">
      <c r="A320" s="32">
        <v>18</v>
      </c>
      <c r="B320" s="104" t="s">
        <v>158</v>
      </c>
      <c r="C320" s="69">
        <v>2020</v>
      </c>
      <c r="D320" s="70">
        <v>1094.7</v>
      </c>
    </row>
    <row r="321" spans="1:4">
      <c r="A321" s="32">
        <v>19</v>
      </c>
      <c r="B321" s="104" t="s">
        <v>159</v>
      </c>
      <c r="C321" s="69">
        <v>2021</v>
      </c>
      <c r="D321" s="70">
        <v>6369.5</v>
      </c>
    </row>
    <row r="322" spans="1:4" ht="38.25">
      <c r="A322" s="32">
        <v>20</v>
      </c>
      <c r="B322" s="104" t="s">
        <v>160</v>
      </c>
      <c r="C322" s="69">
        <v>2022</v>
      </c>
      <c r="D322" s="70">
        <v>8599.7999999999993</v>
      </c>
    </row>
    <row r="323" spans="1:4">
      <c r="A323" s="32">
        <v>21</v>
      </c>
      <c r="B323" s="104" t="s">
        <v>161</v>
      </c>
      <c r="C323" s="69">
        <v>2021</v>
      </c>
      <c r="D323" s="70">
        <v>14500</v>
      </c>
    </row>
    <row r="324" spans="1:4">
      <c r="A324" s="32">
        <v>22</v>
      </c>
      <c r="B324" s="104" t="s">
        <v>162</v>
      </c>
      <c r="C324" s="69">
        <v>2022</v>
      </c>
      <c r="D324" s="70">
        <v>2838</v>
      </c>
    </row>
    <row r="325" spans="1:4">
      <c r="A325" s="32">
        <v>23</v>
      </c>
      <c r="B325" s="104" t="s">
        <v>163</v>
      </c>
      <c r="C325" s="69">
        <v>2023</v>
      </c>
      <c r="D325" s="70">
        <v>2361.6</v>
      </c>
    </row>
    <row r="326" spans="1:4">
      <c r="A326" s="32">
        <v>24</v>
      </c>
      <c r="B326" s="104" t="s">
        <v>164</v>
      </c>
      <c r="C326" s="69">
        <v>2023</v>
      </c>
      <c r="D326" s="70">
        <v>2398.5</v>
      </c>
    </row>
    <row r="327" spans="1:4">
      <c r="A327" s="32">
        <v>25</v>
      </c>
      <c r="B327" s="104" t="s">
        <v>165</v>
      </c>
      <c r="C327" s="69">
        <v>2023</v>
      </c>
      <c r="D327" s="70">
        <v>1339</v>
      </c>
    </row>
    <row r="328" spans="1:4">
      <c r="A328" s="32">
        <v>26</v>
      </c>
      <c r="B328" s="104" t="s">
        <v>166</v>
      </c>
      <c r="C328" s="69">
        <v>2023</v>
      </c>
      <c r="D328" s="70">
        <v>12409.47</v>
      </c>
    </row>
    <row r="329" spans="1:4">
      <c r="A329" s="32">
        <v>27</v>
      </c>
      <c r="B329" s="104" t="s">
        <v>167</v>
      </c>
      <c r="C329" s="69">
        <v>2023</v>
      </c>
      <c r="D329" s="70">
        <v>28775.5</v>
      </c>
    </row>
    <row r="330" spans="1:4">
      <c r="A330" s="32">
        <v>28</v>
      </c>
      <c r="B330" s="104" t="s">
        <v>168</v>
      </c>
      <c r="C330" s="69">
        <v>2023</v>
      </c>
      <c r="D330" s="70">
        <v>1038</v>
      </c>
    </row>
    <row r="331" spans="1:4">
      <c r="A331" s="32">
        <v>29</v>
      </c>
      <c r="B331" s="104" t="s">
        <v>169</v>
      </c>
      <c r="C331" s="69">
        <v>2023</v>
      </c>
      <c r="D331" s="70">
        <v>2361.6</v>
      </c>
    </row>
    <row r="332" spans="1:4">
      <c r="A332" s="32">
        <v>30</v>
      </c>
      <c r="B332" s="104" t="s">
        <v>170</v>
      </c>
      <c r="C332" s="69">
        <v>2023</v>
      </c>
      <c r="D332" s="70">
        <v>2398.5</v>
      </c>
    </row>
    <row r="333" spans="1:4">
      <c r="A333" s="32">
        <v>31</v>
      </c>
      <c r="B333" s="104" t="s">
        <v>171</v>
      </c>
      <c r="C333" s="69">
        <v>2024</v>
      </c>
      <c r="D333" s="70">
        <v>3110.01</v>
      </c>
    </row>
    <row r="334" spans="1:4">
      <c r="A334" s="32">
        <v>32</v>
      </c>
      <c r="B334" s="104" t="s">
        <v>172</v>
      </c>
      <c r="C334" s="69">
        <v>2024</v>
      </c>
      <c r="D334" s="70">
        <v>3599</v>
      </c>
    </row>
    <row r="335" spans="1:4">
      <c r="A335" s="32">
        <v>33</v>
      </c>
      <c r="B335" s="104" t="s">
        <v>173</v>
      </c>
      <c r="C335" s="69">
        <v>2024</v>
      </c>
      <c r="D335" s="70">
        <v>5847</v>
      </c>
    </row>
    <row r="336" spans="1:4">
      <c r="A336" s="32">
        <v>34</v>
      </c>
      <c r="B336" s="104" t="s">
        <v>174</v>
      </c>
      <c r="C336" s="69">
        <v>2024</v>
      </c>
      <c r="D336" s="70">
        <v>1229</v>
      </c>
    </row>
    <row r="337" spans="1:4" ht="25.5">
      <c r="A337" s="32">
        <v>35</v>
      </c>
      <c r="B337" s="104" t="s">
        <v>175</v>
      </c>
      <c r="C337" s="69">
        <v>2024</v>
      </c>
      <c r="D337" s="70">
        <v>2399</v>
      </c>
    </row>
    <row r="338" spans="1:4">
      <c r="A338" s="32">
        <v>36</v>
      </c>
      <c r="B338" s="104" t="s">
        <v>176</v>
      </c>
      <c r="C338" s="69">
        <v>2025</v>
      </c>
      <c r="D338" s="70">
        <v>1047</v>
      </c>
    </row>
    <row r="339" spans="1:4">
      <c r="A339" s="32">
        <v>37</v>
      </c>
      <c r="B339" s="104" t="s">
        <v>177</v>
      </c>
      <c r="C339" s="69">
        <v>2025</v>
      </c>
      <c r="D339" s="70">
        <v>699</v>
      </c>
    </row>
    <row r="340" spans="1:4" ht="25.5">
      <c r="A340" s="32">
        <v>38</v>
      </c>
      <c r="B340" s="104" t="s">
        <v>178</v>
      </c>
      <c r="C340" s="69">
        <v>2025</v>
      </c>
      <c r="D340" s="70">
        <v>5800</v>
      </c>
    </row>
    <row r="341" spans="1:4" ht="25.5">
      <c r="A341" s="32">
        <v>39</v>
      </c>
      <c r="B341" s="104" t="s">
        <v>179</v>
      </c>
      <c r="C341" s="69">
        <v>2025</v>
      </c>
      <c r="D341" s="70">
        <v>6799</v>
      </c>
    </row>
    <row r="342" spans="1:4">
      <c r="A342" s="32">
        <v>40</v>
      </c>
      <c r="B342" s="104" t="s">
        <v>180</v>
      </c>
      <c r="C342" s="69">
        <v>2025</v>
      </c>
      <c r="D342" s="70">
        <v>2300</v>
      </c>
    </row>
    <row r="343" spans="1:4">
      <c r="A343" s="32">
        <v>41</v>
      </c>
      <c r="B343" s="104" t="s">
        <v>181</v>
      </c>
      <c r="C343" s="69">
        <v>2025</v>
      </c>
      <c r="D343" s="70">
        <v>1000</v>
      </c>
    </row>
    <row r="344" spans="1:4">
      <c r="A344" s="303" t="s">
        <v>7</v>
      </c>
      <c r="B344" s="304"/>
      <c r="C344" s="305"/>
      <c r="D344" s="118">
        <f>SUM(D303:D343)</f>
        <v>236440.05</v>
      </c>
    </row>
    <row r="345" spans="1:4">
      <c r="A345" s="292" t="s">
        <v>195</v>
      </c>
      <c r="B345" s="293"/>
      <c r="C345" s="293"/>
      <c r="D345" s="294"/>
    </row>
    <row r="346" spans="1:4">
      <c r="A346" s="69">
        <v>1</v>
      </c>
      <c r="B346" s="104" t="s">
        <v>196</v>
      </c>
      <c r="C346" s="69">
        <v>2020</v>
      </c>
      <c r="D346" s="70">
        <v>17992</v>
      </c>
    </row>
    <row r="347" spans="1:4">
      <c r="A347" s="69">
        <v>2</v>
      </c>
      <c r="B347" s="104" t="s">
        <v>197</v>
      </c>
      <c r="C347" s="69">
        <v>2020</v>
      </c>
      <c r="D347" s="70">
        <v>19170</v>
      </c>
    </row>
    <row r="348" spans="1:4">
      <c r="A348" s="69">
        <v>3</v>
      </c>
      <c r="B348" s="104" t="s">
        <v>198</v>
      </c>
      <c r="C348" s="69">
        <v>2021</v>
      </c>
      <c r="D348" s="70">
        <v>2139.3000000000002</v>
      </c>
    </row>
    <row r="349" spans="1:4">
      <c r="A349" s="69">
        <v>4</v>
      </c>
      <c r="B349" s="104" t="s">
        <v>199</v>
      </c>
      <c r="C349" s="69">
        <v>2021</v>
      </c>
      <c r="D349" s="70">
        <v>2290.59</v>
      </c>
    </row>
    <row r="350" spans="1:4">
      <c r="A350" s="69">
        <v>5</v>
      </c>
      <c r="B350" s="104" t="s">
        <v>100</v>
      </c>
      <c r="C350" s="69">
        <v>2021</v>
      </c>
      <c r="D350" s="70">
        <v>2489.7800000000002</v>
      </c>
    </row>
    <row r="351" spans="1:4">
      <c r="A351" s="69">
        <v>6</v>
      </c>
      <c r="B351" s="104" t="s">
        <v>200</v>
      </c>
      <c r="C351" s="69">
        <v>2021</v>
      </c>
      <c r="D351" s="70">
        <v>2489.7800000000002</v>
      </c>
    </row>
    <row r="352" spans="1:4">
      <c r="A352" s="69">
        <v>7</v>
      </c>
      <c r="B352" s="104" t="s">
        <v>201</v>
      </c>
      <c r="C352" s="69">
        <v>2021</v>
      </c>
      <c r="D352" s="70">
        <v>1892.21</v>
      </c>
    </row>
    <row r="353" spans="1:4">
      <c r="A353" s="69">
        <v>8</v>
      </c>
      <c r="B353" s="104" t="s">
        <v>202</v>
      </c>
      <c r="C353" s="69">
        <v>2022</v>
      </c>
      <c r="D353" s="70">
        <v>9500</v>
      </c>
    </row>
    <row r="354" spans="1:4">
      <c r="A354" s="69">
        <v>9</v>
      </c>
      <c r="B354" s="104" t="s">
        <v>203</v>
      </c>
      <c r="C354" s="69">
        <v>2022</v>
      </c>
      <c r="D354" s="70">
        <v>2000</v>
      </c>
    </row>
    <row r="355" spans="1:4">
      <c r="A355" s="84">
        <v>10</v>
      </c>
      <c r="B355" s="105" t="s">
        <v>204</v>
      </c>
      <c r="C355" s="106">
        <v>2024</v>
      </c>
      <c r="D355" s="70">
        <v>7100</v>
      </c>
    </row>
    <row r="356" spans="1:4">
      <c r="A356" s="303" t="s">
        <v>7</v>
      </c>
      <c r="B356" s="304"/>
      <c r="C356" s="305"/>
      <c r="D356" s="118">
        <f>SUM(D346:D355)</f>
        <v>67063.66</v>
      </c>
    </row>
    <row r="357" spans="1:4">
      <c r="A357" s="292" t="s">
        <v>208</v>
      </c>
      <c r="B357" s="293"/>
      <c r="C357" s="293"/>
      <c r="D357" s="294"/>
    </row>
    <row r="358" spans="1:4">
      <c r="A358" s="69">
        <v>1</v>
      </c>
      <c r="B358" s="104" t="s">
        <v>218</v>
      </c>
      <c r="C358" s="69">
        <v>2020</v>
      </c>
      <c r="D358" s="70">
        <v>7347</v>
      </c>
    </row>
    <row r="359" spans="1:4">
      <c r="A359" s="69">
        <v>2</v>
      </c>
      <c r="B359" s="104" t="s">
        <v>219</v>
      </c>
      <c r="C359" s="69">
        <v>2020</v>
      </c>
      <c r="D359" s="70">
        <v>7204.8</v>
      </c>
    </row>
    <row r="360" spans="1:4">
      <c r="A360" s="69">
        <v>3</v>
      </c>
      <c r="B360" s="104" t="s">
        <v>220</v>
      </c>
      <c r="C360" s="69">
        <v>2020</v>
      </c>
      <c r="D360" s="70" t="s">
        <v>221</v>
      </c>
    </row>
    <row r="361" spans="1:4">
      <c r="A361" s="69">
        <v>4</v>
      </c>
      <c r="B361" s="104" t="s">
        <v>222</v>
      </c>
      <c r="C361" s="69">
        <v>2023</v>
      </c>
      <c r="D361" s="70">
        <v>11808</v>
      </c>
    </row>
    <row r="362" spans="1:4">
      <c r="A362" s="69">
        <v>5</v>
      </c>
      <c r="B362" s="104" t="s">
        <v>223</v>
      </c>
      <c r="C362" s="69">
        <v>2023</v>
      </c>
      <c r="D362" s="70">
        <v>1998.75</v>
      </c>
    </row>
    <row r="363" spans="1:4">
      <c r="A363" s="69">
        <v>6</v>
      </c>
      <c r="B363" s="104" t="s">
        <v>224</v>
      </c>
      <c r="C363" s="69">
        <v>2021</v>
      </c>
      <c r="D363" s="70">
        <v>7000</v>
      </c>
    </row>
    <row r="364" spans="1:4">
      <c r="A364" s="69">
        <v>7</v>
      </c>
      <c r="B364" s="104" t="s">
        <v>225</v>
      </c>
      <c r="C364" s="69">
        <v>2021</v>
      </c>
      <c r="D364" s="70">
        <v>2500</v>
      </c>
    </row>
    <row r="365" spans="1:4">
      <c r="A365" s="69">
        <v>8</v>
      </c>
      <c r="B365" s="104" t="s">
        <v>226</v>
      </c>
      <c r="C365" s="69">
        <v>2021</v>
      </c>
      <c r="D365" s="70">
        <v>994</v>
      </c>
    </row>
    <row r="366" spans="1:4">
      <c r="A366" s="69">
        <v>9</v>
      </c>
      <c r="B366" s="104" t="s">
        <v>227</v>
      </c>
      <c r="C366" s="69">
        <v>2022</v>
      </c>
      <c r="D366" s="70">
        <v>3770</v>
      </c>
    </row>
    <row r="367" spans="1:4">
      <c r="A367" s="69">
        <v>10</v>
      </c>
      <c r="B367" s="104" t="s">
        <v>228</v>
      </c>
      <c r="C367" s="69">
        <v>2021</v>
      </c>
      <c r="D367" s="70">
        <v>2296.7399999999998</v>
      </c>
    </row>
    <row r="368" spans="1:4">
      <c r="A368" s="69">
        <v>11</v>
      </c>
      <c r="B368" s="104" t="s">
        <v>229</v>
      </c>
      <c r="C368" s="69">
        <v>2021</v>
      </c>
      <c r="D368" s="70">
        <v>2196.87</v>
      </c>
    </row>
    <row r="369" spans="1:4">
      <c r="A369" s="69">
        <v>12</v>
      </c>
      <c r="B369" s="104" t="s">
        <v>225</v>
      </c>
      <c r="C369" s="69">
        <v>2021</v>
      </c>
      <c r="D369" s="70">
        <v>2496.46</v>
      </c>
    </row>
    <row r="370" spans="1:4">
      <c r="A370" s="69">
        <v>13</v>
      </c>
      <c r="B370" s="104" t="s">
        <v>230</v>
      </c>
      <c r="C370" s="69">
        <v>2022</v>
      </c>
      <c r="D370" s="70">
        <v>499.9</v>
      </c>
    </row>
    <row r="371" spans="1:4">
      <c r="A371" s="69">
        <v>14</v>
      </c>
      <c r="B371" s="104" t="s">
        <v>231</v>
      </c>
      <c r="C371" s="69">
        <v>2021</v>
      </c>
      <c r="D371" s="70">
        <v>1797.42</v>
      </c>
    </row>
    <row r="372" spans="1:4">
      <c r="A372" s="69">
        <v>15</v>
      </c>
      <c r="B372" s="104" t="s">
        <v>232</v>
      </c>
      <c r="C372" s="69">
        <v>2021</v>
      </c>
      <c r="D372" s="70" t="s">
        <v>233</v>
      </c>
    </row>
    <row r="373" spans="1:4">
      <c r="A373" s="303" t="s">
        <v>7</v>
      </c>
      <c r="B373" s="304"/>
      <c r="C373" s="305"/>
      <c r="D373" s="120">
        <f>SUM(D358:D372)</f>
        <v>51909.94</v>
      </c>
    </row>
    <row r="374" spans="1:4">
      <c r="A374" s="292" t="s">
        <v>239</v>
      </c>
      <c r="B374" s="293"/>
      <c r="C374" s="293"/>
      <c r="D374" s="294"/>
    </row>
    <row r="375" spans="1:4">
      <c r="A375" s="125">
        <v>1</v>
      </c>
      <c r="B375" s="278" t="s">
        <v>255</v>
      </c>
      <c r="C375" s="126">
        <v>2020</v>
      </c>
      <c r="D375" s="127">
        <f>2130*2</f>
        <v>4260</v>
      </c>
    </row>
    <row r="376" spans="1:4">
      <c r="A376" s="69">
        <v>2</v>
      </c>
      <c r="B376" s="104" t="s">
        <v>256</v>
      </c>
      <c r="C376" s="69">
        <v>2021</v>
      </c>
      <c r="D376" s="70">
        <v>2000</v>
      </c>
    </row>
    <row r="377" spans="1:4" ht="25.5">
      <c r="A377" s="69">
        <v>3</v>
      </c>
      <c r="B377" s="104" t="s">
        <v>257</v>
      </c>
      <c r="C377" s="69">
        <v>2024</v>
      </c>
      <c r="D377" s="70">
        <v>10300</v>
      </c>
    </row>
    <row r="378" spans="1:4">
      <c r="A378" s="69">
        <v>4</v>
      </c>
      <c r="B378" s="104" t="s">
        <v>258</v>
      </c>
      <c r="C378" s="69" t="s">
        <v>259</v>
      </c>
      <c r="D378" s="70">
        <v>3600</v>
      </c>
    </row>
    <row r="379" spans="1:4">
      <c r="A379" s="69">
        <v>5</v>
      </c>
      <c r="B379" s="104" t="s">
        <v>260</v>
      </c>
      <c r="C379" s="69"/>
      <c r="D379" s="70">
        <v>2200</v>
      </c>
    </row>
    <row r="380" spans="1:4">
      <c r="A380" s="306"/>
      <c r="B380" s="307"/>
      <c r="C380" s="308"/>
      <c r="D380" s="120">
        <f>SUM(D375:D379)</f>
        <v>22360</v>
      </c>
    </row>
    <row r="381" spans="1:4">
      <c r="A381" s="292" t="s">
        <v>263</v>
      </c>
      <c r="B381" s="293"/>
      <c r="C381" s="293"/>
      <c r="D381" s="294"/>
    </row>
    <row r="382" spans="1:4">
      <c r="A382" s="32">
        <v>1</v>
      </c>
      <c r="B382" s="104" t="s">
        <v>266</v>
      </c>
      <c r="C382" s="69">
        <v>2022</v>
      </c>
      <c r="D382" s="70">
        <v>6400</v>
      </c>
    </row>
    <row r="383" spans="1:4">
      <c r="A383" s="295" t="s">
        <v>7</v>
      </c>
      <c r="B383" s="296"/>
      <c r="C383" s="297"/>
      <c r="D383" s="120">
        <f>D382</f>
        <v>6400</v>
      </c>
    </row>
    <row r="384" spans="1:4">
      <c r="A384" s="292" t="s">
        <v>269</v>
      </c>
      <c r="B384" s="293"/>
      <c r="C384" s="293"/>
      <c r="D384" s="294"/>
    </row>
    <row r="385" spans="1:4">
      <c r="A385" s="32">
        <v>1</v>
      </c>
      <c r="B385" s="104" t="s">
        <v>275</v>
      </c>
      <c r="C385" s="69"/>
      <c r="D385" s="70">
        <v>2198</v>
      </c>
    </row>
    <row r="386" spans="1:4">
      <c r="A386" s="295" t="s">
        <v>7</v>
      </c>
      <c r="B386" s="296"/>
      <c r="C386" s="297"/>
      <c r="D386" s="120">
        <v>2198</v>
      </c>
    </row>
    <row r="387" spans="1:4">
      <c r="A387" s="292" t="s">
        <v>278</v>
      </c>
      <c r="B387" s="293"/>
      <c r="C387" s="293"/>
      <c r="D387" s="294"/>
    </row>
    <row r="388" spans="1:4">
      <c r="A388" s="32"/>
      <c r="B388" s="104"/>
      <c r="C388" s="69"/>
      <c r="D388" s="70"/>
    </row>
    <row r="389" spans="1:4">
      <c r="A389" s="303" t="s">
        <v>7</v>
      </c>
      <c r="B389" s="304"/>
      <c r="C389" s="305"/>
      <c r="D389" s="120">
        <v>0</v>
      </c>
    </row>
    <row r="390" spans="1:4">
      <c r="A390" s="292" t="s">
        <v>425</v>
      </c>
      <c r="B390" s="293"/>
      <c r="C390" s="293"/>
      <c r="D390" s="294"/>
    </row>
    <row r="391" spans="1:4">
      <c r="A391" s="32">
        <v>1</v>
      </c>
      <c r="B391" s="104" t="s">
        <v>302</v>
      </c>
      <c r="C391" s="69">
        <v>2024</v>
      </c>
      <c r="D391" s="70">
        <v>2899</v>
      </c>
    </row>
    <row r="392" spans="1:4">
      <c r="A392" s="295" t="s">
        <v>7</v>
      </c>
      <c r="B392" s="296"/>
      <c r="C392" s="297"/>
      <c r="D392" s="120">
        <f>D391</f>
        <v>2899</v>
      </c>
    </row>
    <row r="395" spans="1:4">
      <c r="B395" s="265" t="s">
        <v>624</v>
      </c>
      <c r="D395" s="21">
        <f>D213+D188+D185+D174+D170+D152+D141+D129+D126+D99+D92</f>
        <v>918518.11</v>
      </c>
    </row>
    <row r="396" spans="1:4">
      <c r="B396" s="265" t="s">
        <v>625</v>
      </c>
      <c r="D396" s="21">
        <f>D392+D389+D386+D383+D380+D373+D356+D344+D301+D285+D239+D236</f>
        <v>776339.4800000001</v>
      </c>
    </row>
  </sheetData>
  <mergeCells count="49">
    <mergeCell ref="A127:D127"/>
    <mergeCell ref="A129:C129"/>
    <mergeCell ref="A237:D237"/>
    <mergeCell ref="A239:C239"/>
    <mergeCell ref="A93:D93"/>
    <mergeCell ref="A99:C99"/>
    <mergeCell ref="A100:D100"/>
    <mergeCell ref="A126:C126"/>
    <mergeCell ref="A133:D133"/>
    <mergeCell ref="A141:C141"/>
    <mergeCell ref="A301:C301"/>
    <mergeCell ref="A132:D132"/>
    <mergeCell ref="A241:D241"/>
    <mergeCell ref="B268:B269"/>
    <mergeCell ref="A285:C285"/>
    <mergeCell ref="A142:D142"/>
    <mergeCell ref="A152:C152"/>
    <mergeCell ref="A384:D384"/>
    <mergeCell ref="A373:C373"/>
    <mergeCell ref="A153:D153"/>
    <mergeCell ref="A170:C170"/>
    <mergeCell ref="A374:D374"/>
    <mergeCell ref="A380:C380"/>
    <mergeCell ref="A171:D171"/>
    <mergeCell ref="A174:C174"/>
    <mergeCell ref="A345:D345"/>
    <mergeCell ref="A356:C356"/>
    <mergeCell ref="A357:D357"/>
    <mergeCell ref="A302:D302"/>
    <mergeCell ref="A344:C344"/>
    <mergeCell ref="A175:D175"/>
    <mergeCell ref="A185:C185"/>
    <mergeCell ref="A286:D286"/>
    <mergeCell ref="A390:D390"/>
    <mergeCell ref="A392:C392"/>
    <mergeCell ref="A5:D5"/>
    <mergeCell ref="A92:C92"/>
    <mergeCell ref="A218:D218"/>
    <mergeCell ref="A236:C236"/>
    <mergeCell ref="A130:D130"/>
    <mergeCell ref="A386:C386"/>
    <mergeCell ref="A186:D186"/>
    <mergeCell ref="A188:C188"/>
    <mergeCell ref="A387:D387"/>
    <mergeCell ref="A389:C389"/>
    <mergeCell ref="A189:D189"/>
    <mergeCell ref="A213:C213"/>
    <mergeCell ref="A381:D381"/>
    <mergeCell ref="A383:C383"/>
  </mergeCells>
  <phoneticPr fontId="0" type="noConversion"/>
  <printOptions horizontalCentered="1"/>
  <pageMargins left="0.23622047244094491" right="0.19685039370078741" top="0.39370078740157483" bottom="0.19685039370078741" header="0.51181102362204722" footer="0.51181102362204722"/>
  <pageSetup paperSize="9" fitToHeight="0" orientation="portrait" r:id="rId1"/>
  <headerFooter alignWithMargins="0"/>
  <rowBreaks count="4" manualBreakCount="4">
    <brk id="115" max="3" man="1"/>
    <brk id="169" max="3" man="1"/>
    <brk id="213" max="3" man="1"/>
    <brk id="373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6918F-4357-41B3-B8EF-CF1076BF2B7E}">
  <dimension ref="A1:T39"/>
  <sheetViews>
    <sheetView view="pageBreakPreview" topLeftCell="A31" zoomScaleNormal="100" zoomScaleSheetLayoutView="100" workbookViewId="0">
      <selection activeCell="O12" sqref="O12"/>
    </sheetView>
  </sheetViews>
  <sheetFormatPr defaultRowHeight="12.75"/>
  <cols>
    <col min="2" max="2" width="15.42578125" customWidth="1"/>
    <col min="3" max="3" width="10.7109375" customWidth="1"/>
    <col min="4" max="4" width="12.140625" customWidth="1"/>
    <col min="5" max="5" width="23.5703125" customWidth="1"/>
    <col min="7" max="7" width="10.85546875" customWidth="1"/>
    <col min="12" max="12" width="12.42578125" customWidth="1"/>
    <col min="15" max="15" width="11.140625" customWidth="1"/>
    <col min="16" max="16" width="10.140625" customWidth="1"/>
    <col min="17" max="17" width="10.7109375" customWidth="1"/>
    <col min="18" max="18" width="10.85546875" customWidth="1"/>
    <col min="19" max="19" width="10.140625" style="27" bestFit="1" customWidth="1"/>
  </cols>
  <sheetData>
    <row r="1" spans="1:20">
      <c r="A1" s="169"/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70"/>
      <c r="M1" s="170"/>
      <c r="N1" s="169"/>
      <c r="O1" s="169"/>
      <c r="P1" s="169"/>
      <c r="Q1" s="169"/>
      <c r="R1" s="171" t="s">
        <v>426</v>
      </c>
    </row>
    <row r="2" spans="1:20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70"/>
      <c r="M2" s="170"/>
      <c r="N2" s="169"/>
      <c r="O2" s="169"/>
      <c r="P2" s="169"/>
      <c r="Q2" s="169"/>
      <c r="R2" s="169"/>
    </row>
    <row r="3" spans="1:20">
      <c r="A3" s="318" t="s">
        <v>427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9"/>
      <c r="Q3" s="172"/>
      <c r="R3" s="172"/>
    </row>
    <row r="4" spans="1:20">
      <c r="A4" s="317" t="s">
        <v>5</v>
      </c>
      <c r="B4" s="320" t="s">
        <v>428</v>
      </c>
      <c r="C4" s="317" t="s">
        <v>429</v>
      </c>
      <c r="D4" s="317" t="s">
        <v>430</v>
      </c>
      <c r="E4" s="317" t="s">
        <v>431</v>
      </c>
      <c r="F4" s="323" t="s">
        <v>432</v>
      </c>
      <c r="G4" s="317" t="s">
        <v>433</v>
      </c>
      <c r="H4" s="317" t="s">
        <v>434</v>
      </c>
      <c r="I4" s="320" t="s">
        <v>435</v>
      </c>
      <c r="J4" s="174"/>
      <c r="K4" s="317" t="s">
        <v>436</v>
      </c>
      <c r="L4" s="326" t="s">
        <v>437</v>
      </c>
      <c r="M4" s="326" t="s">
        <v>438</v>
      </c>
      <c r="N4" s="317" t="s">
        <v>439</v>
      </c>
      <c r="O4" s="317" t="s">
        <v>440</v>
      </c>
      <c r="P4" s="329"/>
      <c r="Q4" s="317" t="s">
        <v>441</v>
      </c>
      <c r="R4" s="317"/>
    </row>
    <row r="5" spans="1:20" ht="21">
      <c r="A5" s="317"/>
      <c r="B5" s="321"/>
      <c r="C5" s="317"/>
      <c r="D5" s="317"/>
      <c r="E5" s="317"/>
      <c r="F5" s="323"/>
      <c r="G5" s="317"/>
      <c r="H5" s="317"/>
      <c r="I5" s="321"/>
      <c r="J5" s="176" t="s">
        <v>442</v>
      </c>
      <c r="K5" s="317"/>
      <c r="L5" s="327"/>
      <c r="M5" s="327"/>
      <c r="N5" s="317"/>
      <c r="O5" s="317"/>
      <c r="P5" s="329"/>
      <c r="Q5" s="317"/>
      <c r="R5" s="317"/>
    </row>
    <row r="6" spans="1:20">
      <c r="A6" s="317"/>
      <c r="B6" s="322"/>
      <c r="C6" s="317"/>
      <c r="D6" s="317"/>
      <c r="E6" s="317"/>
      <c r="F6" s="323"/>
      <c r="G6" s="317"/>
      <c r="H6" s="317"/>
      <c r="I6" s="322"/>
      <c r="J6" s="177"/>
      <c r="K6" s="317"/>
      <c r="L6" s="328"/>
      <c r="M6" s="328"/>
      <c r="N6" s="317"/>
      <c r="O6" s="173" t="s">
        <v>443</v>
      </c>
      <c r="P6" s="175" t="s">
        <v>444</v>
      </c>
      <c r="Q6" s="173" t="s">
        <v>443</v>
      </c>
      <c r="R6" s="173" t="s">
        <v>444</v>
      </c>
    </row>
    <row r="7" spans="1:20">
      <c r="A7" s="324"/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172"/>
      <c r="R7" s="172"/>
    </row>
    <row r="8" spans="1:20" ht="56.25">
      <c r="A8" s="178">
        <v>1</v>
      </c>
      <c r="B8" s="178" t="s">
        <v>445</v>
      </c>
      <c r="C8" s="178" t="s">
        <v>446</v>
      </c>
      <c r="D8" s="178" t="s">
        <v>447</v>
      </c>
      <c r="E8" s="178" t="s">
        <v>448</v>
      </c>
      <c r="F8" s="178"/>
      <c r="G8" s="178" t="s">
        <v>449</v>
      </c>
      <c r="H8" s="178">
        <v>3499</v>
      </c>
      <c r="I8" s="178">
        <v>1</v>
      </c>
      <c r="J8" s="178"/>
      <c r="K8" s="178">
        <v>7950</v>
      </c>
      <c r="L8" s="187"/>
      <c r="M8" s="187"/>
      <c r="N8" s="178">
        <v>2003</v>
      </c>
      <c r="O8" s="181">
        <v>46082</v>
      </c>
      <c r="P8" s="181">
        <v>47177</v>
      </c>
      <c r="Q8" s="188"/>
      <c r="R8" s="188"/>
    </row>
    <row r="9" spans="1:20" ht="56.25">
      <c r="A9" s="178">
        <v>2</v>
      </c>
      <c r="B9" s="178" t="s">
        <v>445</v>
      </c>
      <c r="C9" s="178" t="s">
        <v>450</v>
      </c>
      <c r="D9" s="178" t="s">
        <v>451</v>
      </c>
      <c r="E9" s="178" t="s">
        <v>452</v>
      </c>
      <c r="F9" s="178" t="s">
        <v>453</v>
      </c>
      <c r="G9" s="178" t="s">
        <v>454</v>
      </c>
      <c r="H9" s="178"/>
      <c r="I9" s="178"/>
      <c r="J9" s="178">
        <v>4100</v>
      </c>
      <c r="K9" s="178">
        <v>5500</v>
      </c>
      <c r="L9" s="187"/>
      <c r="M9" s="187"/>
      <c r="N9" s="178">
        <v>2025</v>
      </c>
      <c r="O9" s="181">
        <v>46100</v>
      </c>
      <c r="P9" s="181">
        <v>47195</v>
      </c>
      <c r="Q9" s="188"/>
      <c r="R9" s="355"/>
      <c r="S9" s="358"/>
      <c r="T9" s="359"/>
    </row>
    <row r="10" spans="1:20" ht="45">
      <c r="A10" s="178">
        <v>3</v>
      </c>
      <c r="B10" s="178" t="s">
        <v>455</v>
      </c>
      <c r="C10" s="178" t="s">
        <v>456</v>
      </c>
      <c r="D10" s="178"/>
      <c r="E10" s="178" t="s">
        <v>457</v>
      </c>
      <c r="F10" s="178" t="s">
        <v>458</v>
      </c>
      <c r="G10" s="178" t="s">
        <v>459</v>
      </c>
      <c r="H10" s="178">
        <v>7698</v>
      </c>
      <c r="I10" s="178">
        <v>6</v>
      </c>
      <c r="J10" s="178"/>
      <c r="K10" s="178">
        <v>15600</v>
      </c>
      <c r="L10" s="187">
        <v>1014700</v>
      </c>
      <c r="M10" s="187"/>
      <c r="N10" s="178">
        <v>2022</v>
      </c>
      <c r="O10" s="181">
        <v>46238</v>
      </c>
      <c r="P10" s="181">
        <v>47333</v>
      </c>
      <c r="Q10" s="181">
        <v>46238</v>
      </c>
      <c r="R10" s="356">
        <v>47333</v>
      </c>
      <c r="S10" s="360"/>
      <c r="T10" s="359"/>
    </row>
    <row r="11" spans="1:20" ht="33.75">
      <c r="A11" s="178">
        <v>4</v>
      </c>
      <c r="B11" s="178" t="s">
        <v>460</v>
      </c>
      <c r="C11" s="178" t="s">
        <v>461</v>
      </c>
      <c r="D11" s="178" t="s">
        <v>462</v>
      </c>
      <c r="E11" s="178" t="s">
        <v>463</v>
      </c>
      <c r="F11" s="178" t="s">
        <v>619</v>
      </c>
      <c r="G11" s="178" t="s">
        <v>459</v>
      </c>
      <c r="H11" s="178">
        <v>6871</v>
      </c>
      <c r="I11" s="178"/>
      <c r="J11" s="178">
        <f>14100-8480</f>
        <v>5620</v>
      </c>
      <c r="K11" s="178">
        <v>14100</v>
      </c>
      <c r="L11" s="187">
        <v>1224575</v>
      </c>
      <c r="M11" s="187"/>
      <c r="N11" s="178">
        <v>2025</v>
      </c>
      <c r="O11" s="181">
        <v>46289</v>
      </c>
      <c r="P11" s="181">
        <v>47384</v>
      </c>
      <c r="Q11" s="181">
        <v>46289</v>
      </c>
      <c r="R11" s="356">
        <v>47384</v>
      </c>
      <c r="S11" s="360"/>
      <c r="T11" s="359"/>
    </row>
    <row r="12" spans="1:20" ht="45">
      <c r="A12" s="178">
        <v>5</v>
      </c>
      <c r="B12" s="178" t="s">
        <v>464</v>
      </c>
      <c r="C12" s="179" t="s">
        <v>465</v>
      </c>
      <c r="D12" s="189" t="s">
        <v>466</v>
      </c>
      <c r="E12" s="180" t="s">
        <v>467</v>
      </c>
      <c r="F12" s="180" t="s">
        <v>468</v>
      </c>
      <c r="G12" s="189" t="s">
        <v>469</v>
      </c>
      <c r="H12" s="180">
        <v>1896</v>
      </c>
      <c r="I12" s="180">
        <v>5</v>
      </c>
      <c r="J12" s="180"/>
      <c r="K12" s="180">
        <v>1970</v>
      </c>
      <c r="L12" s="190"/>
      <c r="M12" s="190"/>
      <c r="N12" s="180">
        <v>2002</v>
      </c>
      <c r="O12" s="191">
        <v>46362</v>
      </c>
      <c r="P12" s="191">
        <v>47457</v>
      </c>
      <c r="Q12" s="180"/>
      <c r="R12" s="357"/>
      <c r="S12" s="358"/>
      <c r="T12" s="359"/>
    </row>
    <row r="13" spans="1:20" ht="67.5">
      <c r="A13" s="178">
        <v>6</v>
      </c>
      <c r="B13" s="189" t="s">
        <v>470</v>
      </c>
      <c r="C13" s="179" t="s">
        <v>471</v>
      </c>
      <c r="D13" s="180" t="s">
        <v>472</v>
      </c>
      <c r="E13" s="180" t="s">
        <v>473</v>
      </c>
      <c r="F13" s="180" t="s">
        <v>474</v>
      </c>
      <c r="G13" s="189" t="s">
        <v>475</v>
      </c>
      <c r="H13" s="180">
        <v>5480</v>
      </c>
      <c r="I13" s="180">
        <v>3</v>
      </c>
      <c r="J13" s="180"/>
      <c r="K13" s="180">
        <v>12000</v>
      </c>
      <c r="L13" s="192"/>
      <c r="M13" s="192"/>
      <c r="N13" s="180">
        <v>2006</v>
      </c>
      <c r="O13" s="191">
        <v>46364</v>
      </c>
      <c r="P13" s="191">
        <v>47459</v>
      </c>
      <c r="Q13" s="180"/>
      <c r="R13" s="180"/>
    </row>
    <row r="14" spans="1:20" ht="45">
      <c r="A14" s="178">
        <v>7</v>
      </c>
      <c r="B14" s="189" t="s">
        <v>470</v>
      </c>
      <c r="C14" s="180" t="s">
        <v>476</v>
      </c>
      <c r="D14" s="189" t="s">
        <v>477</v>
      </c>
      <c r="E14" s="180">
        <v>27383</v>
      </c>
      <c r="F14" s="180" t="s">
        <v>478</v>
      </c>
      <c r="G14" s="189" t="s">
        <v>479</v>
      </c>
      <c r="H14" s="180"/>
      <c r="I14" s="180"/>
      <c r="J14" s="180">
        <v>290</v>
      </c>
      <c r="K14" s="180">
        <v>473</v>
      </c>
      <c r="L14" s="192"/>
      <c r="M14" s="192"/>
      <c r="N14" s="180">
        <v>1978</v>
      </c>
      <c r="O14" s="191">
        <v>46385</v>
      </c>
      <c r="P14" s="191">
        <v>47480</v>
      </c>
      <c r="Q14" s="180"/>
      <c r="R14" s="180"/>
    </row>
    <row r="15" spans="1:20" ht="45">
      <c r="A15" s="178">
        <v>8</v>
      </c>
      <c r="B15" s="189" t="s">
        <v>470</v>
      </c>
      <c r="C15" s="180" t="s">
        <v>476</v>
      </c>
      <c r="D15" s="189" t="s">
        <v>477</v>
      </c>
      <c r="E15" s="180">
        <v>25111</v>
      </c>
      <c r="F15" s="180" t="s">
        <v>480</v>
      </c>
      <c r="G15" s="189" t="s">
        <v>479</v>
      </c>
      <c r="H15" s="180"/>
      <c r="I15" s="180"/>
      <c r="J15" s="180">
        <v>145</v>
      </c>
      <c r="K15" s="180">
        <v>500</v>
      </c>
      <c r="L15" s="192"/>
      <c r="M15" s="192"/>
      <c r="N15" s="180">
        <v>1975</v>
      </c>
      <c r="O15" s="191">
        <v>46385</v>
      </c>
      <c r="P15" s="191">
        <v>47480</v>
      </c>
      <c r="Q15" s="180"/>
      <c r="R15" s="180"/>
    </row>
    <row r="16" spans="1:20" ht="56.25">
      <c r="A16" s="178">
        <v>9</v>
      </c>
      <c r="B16" s="178" t="s">
        <v>445</v>
      </c>
      <c r="C16" s="178" t="s">
        <v>481</v>
      </c>
      <c r="D16" s="178" t="s">
        <v>482</v>
      </c>
      <c r="E16" s="178" t="s">
        <v>483</v>
      </c>
      <c r="F16" s="178" t="s">
        <v>484</v>
      </c>
      <c r="G16" s="178" t="s">
        <v>469</v>
      </c>
      <c r="H16" s="178">
        <v>2198</v>
      </c>
      <c r="I16" s="178">
        <v>2</v>
      </c>
      <c r="J16" s="178"/>
      <c r="K16" s="178">
        <v>3000</v>
      </c>
      <c r="L16" s="193">
        <v>35000</v>
      </c>
      <c r="M16" s="188"/>
      <c r="N16" s="178">
        <v>2015</v>
      </c>
      <c r="O16" s="181">
        <v>46023</v>
      </c>
      <c r="P16" s="181">
        <v>47118</v>
      </c>
      <c r="Q16" s="181">
        <v>46023</v>
      </c>
      <c r="R16" s="181">
        <v>47118</v>
      </c>
    </row>
    <row r="17" spans="1:18" ht="56.25">
      <c r="A17" s="178">
        <v>10</v>
      </c>
      <c r="B17" s="178" t="s">
        <v>445</v>
      </c>
      <c r="C17" s="178" t="s">
        <v>485</v>
      </c>
      <c r="D17" s="178" t="s">
        <v>486</v>
      </c>
      <c r="E17" s="178" t="s">
        <v>487</v>
      </c>
      <c r="F17" s="179" t="s">
        <v>488</v>
      </c>
      <c r="G17" s="178" t="s">
        <v>489</v>
      </c>
      <c r="H17" s="179"/>
      <c r="I17" s="179"/>
      <c r="J17" s="179">
        <v>1125</v>
      </c>
      <c r="K17" s="179">
        <v>1500</v>
      </c>
      <c r="L17" s="194"/>
      <c r="M17" s="188"/>
      <c r="N17" s="179">
        <v>2017</v>
      </c>
      <c r="O17" s="181">
        <v>46023</v>
      </c>
      <c r="P17" s="181">
        <v>47118</v>
      </c>
      <c r="Q17" s="195"/>
      <c r="R17" s="195"/>
    </row>
    <row r="18" spans="1:18" ht="56.25">
      <c r="A18" s="178">
        <v>11</v>
      </c>
      <c r="B18" s="178" t="s">
        <v>445</v>
      </c>
      <c r="C18" s="178" t="s">
        <v>490</v>
      </c>
      <c r="D18" s="178" t="s">
        <v>491</v>
      </c>
      <c r="E18" s="178" t="s">
        <v>492</v>
      </c>
      <c r="F18" s="196" t="s">
        <v>493</v>
      </c>
      <c r="G18" s="178" t="s">
        <v>494</v>
      </c>
      <c r="H18" s="178">
        <v>1006</v>
      </c>
      <c r="I18" s="178">
        <v>1</v>
      </c>
      <c r="J18" s="178">
        <v>650</v>
      </c>
      <c r="K18" s="178">
        <v>1500</v>
      </c>
      <c r="L18" s="197"/>
      <c r="M18" s="188"/>
      <c r="N18" s="178">
        <v>2004</v>
      </c>
      <c r="O18" s="181">
        <v>46023</v>
      </c>
      <c r="P18" s="181">
        <v>47118</v>
      </c>
      <c r="Q18" s="195"/>
      <c r="R18" s="195"/>
    </row>
    <row r="19" spans="1:18" ht="56.25">
      <c r="A19" s="178">
        <v>12</v>
      </c>
      <c r="B19" s="178" t="s">
        <v>495</v>
      </c>
      <c r="C19" s="178" t="s">
        <v>496</v>
      </c>
      <c r="D19" s="178" t="s">
        <v>497</v>
      </c>
      <c r="E19" s="198" t="s">
        <v>498</v>
      </c>
      <c r="F19" s="179" t="s">
        <v>499</v>
      </c>
      <c r="G19" s="178" t="s">
        <v>500</v>
      </c>
      <c r="H19" s="179"/>
      <c r="I19" s="179"/>
      <c r="J19" s="179"/>
      <c r="K19" s="179">
        <v>2500</v>
      </c>
      <c r="L19" s="187"/>
      <c r="M19" s="188"/>
      <c r="N19" s="179">
        <v>2016</v>
      </c>
      <c r="O19" s="181">
        <v>46023</v>
      </c>
      <c r="P19" s="181">
        <v>47118</v>
      </c>
      <c r="Q19" s="195"/>
      <c r="R19" s="195"/>
    </row>
    <row r="20" spans="1:18" ht="56.25">
      <c r="A20" s="178">
        <v>13</v>
      </c>
      <c r="B20" s="178" t="s">
        <v>445</v>
      </c>
      <c r="C20" s="178" t="s">
        <v>465</v>
      </c>
      <c r="D20" s="178" t="s">
        <v>501</v>
      </c>
      <c r="E20" s="198" t="s">
        <v>502</v>
      </c>
      <c r="F20" s="179" t="s">
        <v>503</v>
      </c>
      <c r="G20" s="178" t="s">
        <v>504</v>
      </c>
      <c r="H20" s="179">
        <v>1968</v>
      </c>
      <c r="I20" s="179">
        <v>7</v>
      </c>
      <c r="J20" s="179">
        <v>1211</v>
      </c>
      <c r="K20" s="179">
        <v>3500</v>
      </c>
      <c r="L20" s="187"/>
      <c r="M20" s="188"/>
      <c r="N20" s="179">
        <v>2012</v>
      </c>
      <c r="O20" s="181">
        <v>46023</v>
      </c>
      <c r="P20" s="181">
        <v>47118</v>
      </c>
      <c r="Q20" s="195"/>
      <c r="R20" s="195"/>
    </row>
    <row r="21" spans="1:18" ht="56.25">
      <c r="A21" s="178">
        <v>14</v>
      </c>
      <c r="B21" s="178" t="s">
        <v>495</v>
      </c>
      <c r="C21" s="178" t="s">
        <v>505</v>
      </c>
      <c r="D21" s="178" t="s">
        <v>506</v>
      </c>
      <c r="E21" s="199" t="s">
        <v>507</v>
      </c>
      <c r="F21" s="179" t="s">
        <v>508</v>
      </c>
      <c r="G21" s="178" t="s">
        <v>454</v>
      </c>
      <c r="H21" s="179"/>
      <c r="I21" s="179">
        <v>2</v>
      </c>
      <c r="J21" s="179">
        <v>4000</v>
      </c>
      <c r="K21" s="179">
        <v>5810</v>
      </c>
      <c r="L21" s="187"/>
      <c r="M21" s="188"/>
      <c r="N21" s="179">
        <v>1995</v>
      </c>
      <c r="O21" s="181">
        <v>46023</v>
      </c>
      <c r="P21" s="181">
        <v>47118</v>
      </c>
      <c r="Q21" s="195"/>
      <c r="R21" s="195"/>
    </row>
    <row r="22" spans="1:18" ht="56.25">
      <c r="A22" s="178">
        <v>15</v>
      </c>
      <c r="B22" s="178" t="s">
        <v>445</v>
      </c>
      <c r="C22" s="178" t="s">
        <v>509</v>
      </c>
      <c r="D22" s="178" t="s">
        <v>510</v>
      </c>
      <c r="E22" s="200" t="s">
        <v>511</v>
      </c>
      <c r="F22" s="178" t="s">
        <v>512</v>
      </c>
      <c r="G22" s="179" t="s">
        <v>494</v>
      </c>
      <c r="H22" s="179">
        <v>2925</v>
      </c>
      <c r="I22" s="178">
        <v>1</v>
      </c>
      <c r="J22" s="178"/>
      <c r="K22" s="178">
        <v>4300</v>
      </c>
      <c r="L22" s="197"/>
      <c r="M22" s="188"/>
      <c r="N22" s="178">
        <v>2016</v>
      </c>
      <c r="O22" s="181">
        <v>46023</v>
      </c>
      <c r="P22" s="181">
        <v>47118</v>
      </c>
      <c r="Q22" s="195"/>
      <c r="R22" s="195"/>
    </row>
    <row r="23" spans="1:18" ht="56.25">
      <c r="A23" s="178">
        <v>16</v>
      </c>
      <c r="B23" s="178" t="s">
        <v>495</v>
      </c>
      <c r="C23" s="178" t="s">
        <v>513</v>
      </c>
      <c r="D23" s="178">
        <v>3512</v>
      </c>
      <c r="E23" s="200">
        <v>89427</v>
      </c>
      <c r="F23" s="178" t="s">
        <v>514</v>
      </c>
      <c r="G23" s="179" t="s">
        <v>494</v>
      </c>
      <c r="H23" s="179">
        <v>2502</v>
      </c>
      <c r="I23" s="178">
        <v>1</v>
      </c>
      <c r="J23" s="178">
        <v>7500</v>
      </c>
      <c r="K23" s="178">
        <v>3300</v>
      </c>
      <c r="L23" s="197"/>
      <c r="M23" s="188"/>
      <c r="N23" s="178">
        <v>1995</v>
      </c>
      <c r="O23" s="181">
        <v>46023</v>
      </c>
      <c r="P23" s="181">
        <v>47118</v>
      </c>
      <c r="Q23" s="195"/>
      <c r="R23" s="195"/>
    </row>
    <row r="24" spans="1:18" ht="56.25">
      <c r="A24" s="178">
        <v>17</v>
      </c>
      <c r="B24" s="178" t="s">
        <v>495</v>
      </c>
      <c r="C24" s="178" t="s">
        <v>465</v>
      </c>
      <c r="D24" s="178" t="s">
        <v>515</v>
      </c>
      <c r="E24" s="178" t="s">
        <v>516</v>
      </c>
      <c r="F24" s="178" t="s">
        <v>517</v>
      </c>
      <c r="G24" s="178" t="s">
        <v>504</v>
      </c>
      <c r="H24" s="179">
        <v>1896</v>
      </c>
      <c r="I24" s="178">
        <v>6</v>
      </c>
      <c r="J24" s="178">
        <v>904</v>
      </c>
      <c r="K24" s="201">
        <v>2575</v>
      </c>
      <c r="L24" s="197"/>
      <c r="M24" s="188"/>
      <c r="N24" s="178">
        <v>1997</v>
      </c>
      <c r="O24" s="181">
        <v>46023</v>
      </c>
      <c r="P24" s="181">
        <v>47118</v>
      </c>
      <c r="Q24" s="195"/>
      <c r="R24" s="195"/>
    </row>
    <row r="25" spans="1:18" ht="56.25">
      <c r="A25" s="178">
        <v>18</v>
      </c>
      <c r="B25" s="178" t="s">
        <v>445</v>
      </c>
      <c r="C25" s="178" t="s">
        <v>518</v>
      </c>
      <c r="D25" s="178" t="s">
        <v>519</v>
      </c>
      <c r="E25" s="178" t="s">
        <v>520</v>
      </c>
      <c r="F25" s="202" t="s">
        <v>521</v>
      </c>
      <c r="G25" s="178" t="s">
        <v>504</v>
      </c>
      <c r="H25" s="179">
        <v>2999</v>
      </c>
      <c r="I25" s="178"/>
      <c r="J25" s="178">
        <v>1160</v>
      </c>
      <c r="K25" s="201">
        <v>3500</v>
      </c>
      <c r="L25" s="197"/>
      <c r="M25" s="188"/>
      <c r="N25" s="178">
        <v>2008</v>
      </c>
      <c r="O25" s="181">
        <v>46023</v>
      </c>
      <c r="P25" s="181">
        <v>47118</v>
      </c>
      <c r="Q25" s="195"/>
      <c r="R25" s="195"/>
    </row>
    <row r="26" spans="1:18" ht="56.25">
      <c r="A26" s="178">
        <v>19</v>
      </c>
      <c r="B26" s="178" t="s">
        <v>445</v>
      </c>
      <c r="C26" s="203" t="s">
        <v>522</v>
      </c>
      <c r="D26" s="203" t="s">
        <v>523</v>
      </c>
      <c r="E26" s="204" t="s">
        <v>524</v>
      </c>
      <c r="F26" s="204" t="s">
        <v>525</v>
      </c>
      <c r="G26" s="178" t="s">
        <v>454</v>
      </c>
      <c r="H26" s="204"/>
      <c r="I26" s="204"/>
      <c r="J26" s="204">
        <v>2520</v>
      </c>
      <c r="K26" s="204">
        <v>3500</v>
      </c>
      <c r="L26" s="205"/>
      <c r="M26" s="188"/>
      <c r="N26" s="204">
        <v>2015</v>
      </c>
      <c r="O26" s="181">
        <v>46023</v>
      </c>
      <c r="P26" s="181">
        <v>47118</v>
      </c>
      <c r="Q26" s="195"/>
      <c r="R26" s="195"/>
    </row>
    <row r="27" spans="1:18" ht="45">
      <c r="A27" s="178">
        <v>20</v>
      </c>
      <c r="B27" s="206" t="s">
        <v>526</v>
      </c>
      <c r="C27" s="202" t="s">
        <v>527</v>
      </c>
      <c r="D27" s="202" t="s">
        <v>528</v>
      </c>
      <c r="E27" s="207" t="s">
        <v>529</v>
      </c>
      <c r="F27" s="196" t="s">
        <v>530</v>
      </c>
      <c r="G27" s="178" t="s">
        <v>459</v>
      </c>
      <c r="H27" s="196">
        <v>6842</v>
      </c>
      <c r="I27" s="196">
        <v>6</v>
      </c>
      <c r="J27" s="196">
        <v>3600</v>
      </c>
      <c r="K27" s="196">
        <v>10700</v>
      </c>
      <c r="L27" s="187"/>
      <c r="M27" s="188"/>
      <c r="N27" s="196">
        <v>1977</v>
      </c>
      <c r="O27" s="181">
        <v>46023</v>
      </c>
      <c r="P27" s="181">
        <v>47118</v>
      </c>
      <c r="Q27" s="195"/>
      <c r="R27" s="195"/>
    </row>
    <row r="28" spans="1:18" ht="45">
      <c r="A28" s="178">
        <v>21</v>
      </c>
      <c r="B28" s="178" t="s">
        <v>455</v>
      </c>
      <c r="C28" s="202" t="s">
        <v>531</v>
      </c>
      <c r="D28" s="208" t="s">
        <v>532</v>
      </c>
      <c r="E28" s="202" t="s">
        <v>533</v>
      </c>
      <c r="F28" s="196" t="s">
        <v>534</v>
      </c>
      <c r="G28" s="178" t="s">
        <v>459</v>
      </c>
      <c r="H28" s="207">
        <v>11100</v>
      </c>
      <c r="I28" s="208">
        <v>4</v>
      </c>
      <c r="J28" s="208">
        <v>8000</v>
      </c>
      <c r="K28" s="209">
        <v>16700</v>
      </c>
      <c r="L28" s="210"/>
      <c r="M28" s="188"/>
      <c r="N28" s="202">
        <v>1989</v>
      </c>
      <c r="O28" s="181">
        <v>46023</v>
      </c>
      <c r="P28" s="181">
        <v>47118</v>
      </c>
      <c r="Q28" s="202"/>
      <c r="R28" s="195"/>
    </row>
    <row r="29" spans="1:18" ht="45">
      <c r="A29" s="178">
        <v>22</v>
      </c>
      <c r="B29" s="178" t="s">
        <v>470</v>
      </c>
      <c r="C29" s="202" t="s">
        <v>535</v>
      </c>
      <c r="D29" s="202" t="s">
        <v>536</v>
      </c>
      <c r="E29" s="202" t="s">
        <v>537</v>
      </c>
      <c r="F29" s="202" t="s">
        <v>538</v>
      </c>
      <c r="G29" s="202" t="s">
        <v>459</v>
      </c>
      <c r="H29" s="196">
        <v>6871</v>
      </c>
      <c r="I29" s="202">
        <v>6</v>
      </c>
      <c r="J29" s="202"/>
      <c r="K29" s="202">
        <v>12000</v>
      </c>
      <c r="L29" s="197"/>
      <c r="M29" s="188"/>
      <c r="N29" s="202">
        <v>2007</v>
      </c>
      <c r="O29" s="181">
        <v>46023</v>
      </c>
      <c r="P29" s="181">
        <v>47118</v>
      </c>
      <c r="Q29" s="195"/>
      <c r="R29" s="195"/>
    </row>
    <row r="30" spans="1:18" ht="45">
      <c r="A30" s="178">
        <v>23</v>
      </c>
      <c r="B30" s="178" t="s">
        <v>470</v>
      </c>
      <c r="C30" s="211" t="s">
        <v>535</v>
      </c>
      <c r="D30" s="211" t="s">
        <v>539</v>
      </c>
      <c r="E30" s="211" t="s">
        <v>540</v>
      </c>
      <c r="F30" s="212" t="s">
        <v>541</v>
      </c>
      <c r="G30" s="202" t="s">
        <v>459</v>
      </c>
      <c r="H30" s="213">
        <v>6871</v>
      </c>
      <c r="I30" s="211">
        <v>6</v>
      </c>
      <c r="J30" s="211"/>
      <c r="K30" s="211">
        <v>15500</v>
      </c>
      <c r="L30" s="214"/>
      <c r="M30" s="188"/>
      <c r="N30" s="211">
        <v>2012</v>
      </c>
      <c r="O30" s="181">
        <v>46023</v>
      </c>
      <c r="P30" s="181">
        <v>47118</v>
      </c>
      <c r="Q30" s="195"/>
      <c r="R30" s="195"/>
    </row>
    <row r="31" spans="1:18" ht="45">
      <c r="A31" s="178">
        <v>24</v>
      </c>
      <c r="B31" s="178" t="s">
        <v>470</v>
      </c>
      <c r="C31" s="178" t="s">
        <v>481</v>
      </c>
      <c r="D31" s="178" t="s">
        <v>542</v>
      </c>
      <c r="E31" s="178" t="s">
        <v>543</v>
      </c>
      <c r="F31" s="202" t="s">
        <v>544</v>
      </c>
      <c r="G31" s="178" t="s">
        <v>459</v>
      </c>
      <c r="H31" s="179">
        <v>1995</v>
      </c>
      <c r="I31" s="178">
        <v>9</v>
      </c>
      <c r="J31" s="178">
        <v>910</v>
      </c>
      <c r="K31" s="201">
        <v>3600</v>
      </c>
      <c r="L31" s="197">
        <v>72000</v>
      </c>
      <c r="M31" s="188"/>
      <c r="N31" s="178">
        <v>2015</v>
      </c>
      <c r="O31" s="181">
        <v>46023</v>
      </c>
      <c r="P31" s="181">
        <v>47118</v>
      </c>
      <c r="Q31" s="181">
        <v>46023</v>
      </c>
      <c r="R31" s="181">
        <v>47118</v>
      </c>
    </row>
    <row r="32" spans="1:18" ht="45">
      <c r="A32" s="178">
        <v>25</v>
      </c>
      <c r="B32" s="178" t="s">
        <v>545</v>
      </c>
      <c r="C32" s="179" t="s">
        <v>531</v>
      </c>
      <c r="D32" s="200" t="s">
        <v>546</v>
      </c>
      <c r="E32" s="179">
        <v>11500</v>
      </c>
      <c r="F32" s="179" t="s">
        <v>547</v>
      </c>
      <c r="G32" s="178" t="s">
        <v>459</v>
      </c>
      <c r="H32" s="179">
        <v>6830</v>
      </c>
      <c r="I32" s="179">
        <v>6</v>
      </c>
      <c r="J32" s="179"/>
      <c r="K32" s="179">
        <v>10700</v>
      </c>
      <c r="L32" s="187"/>
      <c r="M32" s="188"/>
      <c r="N32" s="179">
        <v>1989</v>
      </c>
      <c r="O32" s="181">
        <v>46023</v>
      </c>
      <c r="P32" s="181">
        <v>47118</v>
      </c>
      <c r="Q32" s="179"/>
      <c r="R32" s="215"/>
    </row>
    <row r="33" spans="1:18" ht="45">
      <c r="A33" s="178">
        <v>26</v>
      </c>
      <c r="B33" s="178" t="s">
        <v>548</v>
      </c>
      <c r="C33" s="189" t="s">
        <v>549</v>
      </c>
      <c r="D33" s="180" t="s">
        <v>550</v>
      </c>
      <c r="E33" s="180">
        <v>4500014448</v>
      </c>
      <c r="F33" s="180" t="s">
        <v>551</v>
      </c>
      <c r="G33" s="189" t="s">
        <v>459</v>
      </c>
      <c r="H33" s="180">
        <v>8424</v>
      </c>
      <c r="I33" s="180">
        <v>6</v>
      </c>
      <c r="J33" s="180">
        <v>4300</v>
      </c>
      <c r="K33" s="180">
        <v>11000</v>
      </c>
      <c r="L33" s="190"/>
      <c r="M33" s="188"/>
      <c r="N33" s="180">
        <v>1972</v>
      </c>
      <c r="O33" s="181">
        <v>46023</v>
      </c>
      <c r="P33" s="181">
        <v>47118</v>
      </c>
      <c r="Q33" s="215"/>
      <c r="R33" s="215"/>
    </row>
    <row r="34" spans="1:18" ht="33.75">
      <c r="A34" s="178">
        <v>27</v>
      </c>
      <c r="B34" s="178" t="s">
        <v>552</v>
      </c>
      <c r="C34" s="179" t="s">
        <v>471</v>
      </c>
      <c r="D34" s="179" t="s">
        <v>553</v>
      </c>
      <c r="E34" s="179" t="s">
        <v>554</v>
      </c>
      <c r="F34" s="179" t="s">
        <v>555</v>
      </c>
      <c r="G34" s="178" t="s">
        <v>459</v>
      </c>
      <c r="H34" s="179">
        <v>7698</v>
      </c>
      <c r="I34" s="180">
        <v>6</v>
      </c>
      <c r="J34" s="180">
        <v>6425</v>
      </c>
      <c r="K34" s="180">
        <v>16000</v>
      </c>
      <c r="L34" s="190">
        <v>663000</v>
      </c>
      <c r="M34" s="188"/>
      <c r="N34" s="179">
        <v>2018</v>
      </c>
      <c r="O34" s="181">
        <v>46023</v>
      </c>
      <c r="P34" s="181">
        <v>47118</v>
      </c>
      <c r="Q34" s="181">
        <v>46023</v>
      </c>
      <c r="R34" s="181">
        <v>47118</v>
      </c>
    </row>
    <row r="35" spans="1:18" ht="45">
      <c r="A35" s="178">
        <v>28</v>
      </c>
      <c r="B35" s="178" t="s">
        <v>556</v>
      </c>
      <c r="C35" s="179" t="s">
        <v>557</v>
      </c>
      <c r="D35" s="180" t="s">
        <v>558</v>
      </c>
      <c r="E35" s="180" t="s">
        <v>559</v>
      </c>
      <c r="F35" s="180" t="s">
        <v>560</v>
      </c>
      <c r="G35" s="189" t="s">
        <v>459</v>
      </c>
      <c r="H35" s="180">
        <v>2417</v>
      </c>
      <c r="I35" s="180">
        <v>6</v>
      </c>
      <c r="J35" s="180"/>
      <c r="K35" s="180">
        <v>3500</v>
      </c>
      <c r="L35" s="190"/>
      <c r="M35" s="188"/>
      <c r="N35" s="180">
        <v>2001</v>
      </c>
      <c r="O35" s="181">
        <v>46023</v>
      </c>
      <c r="P35" s="181">
        <v>47118</v>
      </c>
      <c r="Q35" s="215"/>
      <c r="R35" s="215"/>
    </row>
    <row r="36" spans="1:18" ht="45">
      <c r="A36" s="178">
        <v>29</v>
      </c>
      <c r="B36" s="178" t="s">
        <v>561</v>
      </c>
      <c r="C36" s="178" t="s">
        <v>535</v>
      </c>
      <c r="D36" s="216" t="s">
        <v>562</v>
      </c>
      <c r="E36" s="179" t="s">
        <v>563</v>
      </c>
      <c r="F36" s="179" t="s">
        <v>564</v>
      </c>
      <c r="G36" s="178" t="s">
        <v>459</v>
      </c>
      <c r="H36" s="179">
        <v>6871</v>
      </c>
      <c r="I36" s="217">
        <v>6</v>
      </c>
      <c r="J36" s="217"/>
      <c r="K36" s="179">
        <v>18000</v>
      </c>
      <c r="L36" s="218"/>
      <c r="M36" s="188"/>
      <c r="N36" s="179">
        <v>2002</v>
      </c>
      <c r="O36" s="181">
        <v>46023</v>
      </c>
      <c r="P36" s="181">
        <v>47118</v>
      </c>
      <c r="Q36" s="215"/>
      <c r="R36" s="215"/>
    </row>
    <row r="37" spans="1:18" ht="45">
      <c r="A37" s="178">
        <v>30</v>
      </c>
      <c r="B37" s="178" t="s">
        <v>565</v>
      </c>
      <c r="C37" s="179" t="s">
        <v>566</v>
      </c>
      <c r="D37" s="180"/>
      <c r="E37" s="180" t="s">
        <v>567</v>
      </c>
      <c r="F37" s="180" t="s">
        <v>568</v>
      </c>
      <c r="G37" s="189" t="s">
        <v>459</v>
      </c>
      <c r="H37" s="180">
        <v>2417</v>
      </c>
      <c r="I37" s="180">
        <v>6</v>
      </c>
      <c r="J37" s="180">
        <v>1400</v>
      </c>
      <c r="K37" s="180">
        <v>3500</v>
      </c>
      <c r="L37" s="190"/>
      <c r="M37" s="188"/>
      <c r="N37" s="180">
        <v>1999</v>
      </c>
      <c r="O37" s="181">
        <v>46023</v>
      </c>
      <c r="P37" s="181">
        <v>47118</v>
      </c>
      <c r="Q37" s="215"/>
      <c r="R37" s="215"/>
    </row>
    <row r="38" spans="1:18" ht="56.25">
      <c r="A38" s="178">
        <v>31</v>
      </c>
      <c r="B38" s="178" t="s">
        <v>445</v>
      </c>
      <c r="C38" s="178" t="s">
        <v>583</v>
      </c>
      <c r="D38" s="230" t="s">
        <v>584</v>
      </c>
      <c r="E38" s="230">
        <v>100012013</v>
      </c>
      <c r="F38" s="230"/>
      <c r="G38" s="189" t="s">
        <v>585</v>
      </c>
      <c r="H38" s="230"/>
      <c r="I38" s="230"/>
      <c r="J38" s="230"/>
      <c r="K38" s="230"/>
      <c r="L38" s="230"/>
      <c r="M38" s="230"/>
      <c r="N38" s="189">
        <v>2003</v>
      </c>
      <c r="O38" s="231">
        <v>46032</v>
      </c>
      <c r="P38" s="231">
        <v>47127</v>
      </c>
      <c r="Q38" s="230"/>
      <c r="R38" s="230"/>
    </row>
    <row r="39" spans="1:18" ht="56.25">
      <c r="A39" s="178">
        <v>32</v>
      </c>
      <c r="B39" s="178" t="s">
        <v>445</v>
      </c>
      <c r="C39" s="179" t="s">
        <v>586</v>
      </c>
      <c r="D39" s="229" t="s">
        <v>587</v>
      </c>
      <c r="E39" s="229" t="s">
        <v>588</v>
      </c>
      <c r="F39" s="229"/>
      <c r="G39" s="189" t="s">
        <v>585</v>
      </c>
      <c r="H39" s="229"/>
      <c r="I39" s="229"/>
      <c r="J39" s="229"/>
      <c r="K39" s="229"/>
      <c r="L39" s="229"/>
      <c r="M39" s="229"/>
      <c r="N39" s="229">
        <v>2010</v>
      </c>
      <c r="O39" s="231">
        <v>46032</v>
      </c>
      <c r="P39" s="231">
        <v>47127</v>
      </c>
      <c r="Q39" s="229"/>
      <c r="R39" s="229"/>
    </row>
  </sheetData>
  <mergeCells count="17">
    <mergeCell ref="A7:P7"/>
    <mergeCell ref="K4:K6"/>
    <mergeCell ref="L4:L6"/>
    <mergeCell ref="M4:M6"/>
    <mergeCell ref="N4:N6"/>
    <mergeCell ref="O4:P5"/>
    <mergeCell ref="Q4:R5"/>
    <mergeCell ref="A3:P3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" right="0.7" top="0.75" bottom="0.75" header="0.3" footer="0.3"/>
  <pageSetup paperSize="9" scale="4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E4D5D-53F1-41D2-88EA-40042C61E52A}">
  <dimension ref="A1:C18"/>
  <sheetViews>
    <sheetView view="pageBreakPreview" topLeftCell="A10" zoomScaleNormal="100" zoomScaleSheetLayoutView="100" workbookViewId="0">
      <selection activeCell="F18" sqref="F18"/>
    </sheetView>
  </sheetViews>
  <sheetFormatPr defaultRowHeight="12.75"/>
  <cols>
    <col min="1" max="1" width="12.7109375" customWidth="1"/>
    <col min="2" max="2" width="22" customWidth="1"/>
    <col min="3" max="3" width="23.42578125" customWidth="1"/>
  </cols>
  <sheetData>
    <row r="1" spans="1:3">
      <c r="A1" s="182"/>
      <c r="B1" s="182"/>
      <c r="C1" s="183" t="s">
        <v>626</v>
      </c>
    </row>
    <row r="2" spans="1:3">
      <c r="A2" s="182"/>
      <c r="B2" s="182"/>
      <c r="C2" s="183" t="s">
        <v>569</v>
      </c>
    </row>
    <row r="3" spans="1:3">
      <c r="A3" s="184"/>
      <c r="B3" s="184"/>
      <c r="C3" s="184"/>
    </row>
    <row r="4" spans="1:3" ht="25.5">
      <c r="A4" s="221" t="s">
        <v>570</v>
      </c>
      <c r="B4" s="221" t="s">
        <v>571</v>
      </c>
      <c r="C4" s="185" t="s">
        <v>572</v>
      </c>
    </row>
    <row r="5" spans="1:3" ht="60.75" customHeight="1">
      <c r="A5" s="333">
        <v>2025</v>
      </c>
      <c r="B5" s="222" t="s">
        <v>579</v>
      </c>
      <c r="C5" s="223">
        <v>7649.17</v>
      </c>
    </row>
    <row r="6" spans="1:3" ht="60.75" customHeight="1">
      <c r="A6" s="333"/>
      <c r="B6" s="222" t="s">
        <v>581</v>
      </c>
      <c r="C6" s="223">
        <v>929.34</v>
      </c>
    </row>
    <row r="7" spans="1:3" ht="60.75" customHeight="1">
      <c r="A7" s="333"/>
      <c r="B7" s="222" t="s">
        <v>581</v>
      </c>
      <c r="C7" s="223">
        <v>1218.54</v>
      </c>
    </row>
    <row r="8" spans="1:3" ht="60.75" customHeight="1">
      <c r="A8" s="333">
        <v>2024</v>
      </c>
      <c r="B8" s="224" t="s">
        <v>580</v>
      </c>
      <c r="C8" s="219">
        <v>1006.66</v>
      </c>
    </row>
    <row r="9" spans="1:3" ht="60.75" customHeight="1">
      <c r="A9" s="333"/>
      <c r="B9" s="220" t="s">
        <v>580</v>
      </c>
      <c r="C9" s="219">
        <v>782</v>
      </c>
    </row>
    <row r="10" spans="1:3" ht="60.75" customHeight="1">
      <c r="A10" s="333"/>
      <c r="B10" s="220" t="s">
        <v>579</v>
      </c>
      <c r="C10" s="219">
        <v>1694.4</v>
      </c>
    </row>
    <row r="11" spans="1:3" ht="60.75" customHeight="1">
      <c r="A11" s="333"/>
      <c r="B11" s="220" t="s">
        <v>582</v>
      </c>
      <c r="C11" s="219">
        <v>1200</v>
      </c>
    </row>
    <row r="12" spans="1:3" ht="51">
      <c r="A12" s="330">
        <v>2023</v>
      </c>
      <c r="B12" s="225" t="s">
        <v>573</v>
      </c>
      <c r="C12" s="226">
        <v>12885</v>
      </c>
    </row>
    <row r="13" spans="1:3" ht="38.25">
      <c r="A13" s="331"/>
      <c r="B13" s="225" t="s">
        <v>574</v>
      </c>
      <c r="C13" s="226">
        <v>11903.9</v>
      </c>
    </row>
    <row r="14" spans="1:3" ht="25.5">
      <c r="A14" s="332">
        <v>2022</v>
      </c>
      <c r="B14" s="227" t="s">
        <v>575</v>
      </c>
      <c r="C14" s="228">
        <v>1205.4000000000001</v>
      </c>
    </row>
    <row r="15" spans="1:3" ht="25.5">
      <c r="A15" s="332"/>
      <c r="B15" s="227" t="s">
        <v>576</v>
      </c>
      <c r="C15" s="228">
        <v>8980</v>
      </c>
    </row>
    <row r="16" spans="1:3" ht="51">
      <c r="A16" s="332"/>
      <c r="B16" s="227" t="s">
        <v>577</v>
      </c>
      <c r="C16" s="228">
        <v>430.5</v>
      </c>
    </row>
    <row r="17" spans="1:3" ht="38.25">
      <c r="A17" s="332"/>
      <c r="B17" s="227" t="s">
        <v>578</v>
      </c>
      <c r="C17" s="228">
        <v>324.41000000000003</v>
      </c>
    </row>
    <row r="18" spans="1:3" ht="15">
      <c r="A18" s="184"/>
      <c r="B18" s="184"/>
      <c r="C18" s="186">
        <f>SUM(C5:C17)</f>
        <v>50209.320000000007</v>
      </c>
    </row>
  </sheetData>
  <mergeCells count="4">
    <mergeCell ref="A12:A13"/>
    <mergeCell ref="A14:A17"/>
    <mergeCell ref="A5:A7"/>
    <mergeCell ref="A8:A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budynki</vt:lpstr>
      <vt:lpstr>środki trwałe</vt:lpstr>
      <vt:lpstr>elektronika</vt:lpstr>
      <vt:lpstr>wykaz pojazdów</vt:lpstr>
      <vt:lpstr>szkodowość</vt:lpstr>
      <vt:lpstr>budynki!Obszar_wydruku</vt:lpstr>
      <vt:lpstr>elektronika!Obszar_wydruku</vt:lpstr>
      <vt:lpstr>'środki trwałe'!Obszar_wydruku</vt:lpstr>
      <vt:lpstr>'wykaz pojazdów'!Obszar_wydruku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</dc:creator>
  <cp:lastModifiedBy>Angelika )</cp:lastModifiedBy>
  <cp:lastPrinted>2025-10-16T13:43:20Z</cp:lastPrinted>
  <dcterms:created xsi:type="dcterms:W3CDTF">2003-03-13T10:23:20Z</dcterms:created>
  <dcterms:modified xsi:type="dcterms:W3CDTF">2025-11-03T08:52:14Z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412511E1">
    <vt:lpwstr/>
  </property>
  <property fmtid="{D5CDD505-2E9C-101B-9397-08002B2CF9AE}" pid="3" name="IVID145012D5">
    <vt:lpwstr/>
  </property>
  <property fmtid="{D5CDD505-2E9C-101B-9397-08002B2CF9AE}" pid="4" name="IVID3A371DE6">
    <vt:lpwstr/>
  </property>
  <property fmtid="{D5CDD505-2E9C-101B-9397-08002B2CF9AE}" pid="5" name="IVID305908F7">
    <vt:lpwstr/>
  </property>
  <property fmtid="{D5CDD505-2E9C-101B-9397-08002B2CF9AE}" pid="6" name="IVIDEC1DB65A">
    <vt:lpwstr/>
  </property>
  <property fmtid="{D5CDD505-2E9C-101B-9397-08002B2CF9AE}" pid="7" name="IVID146313F2">
    <vt:lpwstr/>
  </property>
  <property fmtid="{D5CDD505-2E9C-101B-9397-08002B2CF9AE}" pid="8" name="IVID247C1308">
    <vt:lpwstr/>
  </property>
  <property fmtid="{D5CDD505-2E9C-101B-9397-08002B2CF9AE}" pid="9" name="IVID7D00119">
    <vt:lpwstr/>
  </property>
  <property fmtid="{D5CDD505-2E9C-101B-9397-08002B2CF9AE}" pid="10" name="IVID124B15E0">
    <vt:lpwstr/>
  </property>
  <property fmtid="{D5CDD505-2E9C-101B-9397-08002B2CF9AE}" pid="11" name="IVID343010DD">
    <vt:lpwstr/>
  </property>
  <property fmtid="{D5CDD505-2E9C-101B-9397-08002B2CF9AE}" pid="12" name="IVID55213FF">
    <vt:lpwstr/>
  </property>
  <property fmtid="{D5CDD505-2E9C-101B-9397-08002B2CF9AE}" pid="13" name="IVID372F19E9">
    <vt:lpwstr/>
  </property>
  <property fmtid="{D5CDD505-2E9C-101B-9397-08002B2CF9AE}" pid="14" name="IVIDBC9AED84">
    <vt:lpwstr/>
  </property>
  <property fmtid="{D5CDD505-2E9C-101B-9397-08002B2CF9AE}" pid="15" name="IVID363218D8">
    <vt:lpwstr/>
  </property>
  <property fmtid="{D5CDD505-2E9C-101B-9397-08002B2CF9AE}" pid="16" name="IVID17FE2478">
    <vt:lpwstr/>
  </property>
  <property fmtid="{D5CDD505-2E9C-101B-9397-08002B2CF9AE}" pid="17" name="IVID1C76DEB5">
    <vt:lpwstr/>
  </property>
  <property fmtid="{D5CDD505-2E9C-101B-9397-08002B2CF9AE}" pid="18" name="IVIDC661EF3">
    <vt:lpwstr/>
  </property>
  <property fmtid="{D5CDD505-2E9C-101B-9397-08002B2CF9AE}" pid="19" name="IVID32571C01">
    <vt:lpwstr/>
  </property>
  <property fmtid="{D5CDD505-2E9C-101B-9397-08002B2CF9AE}" pid="20" name="IVID1D391309">
    <vt:lpwstr/>
  </property>
  <property fmtid="{D5CDD505-2E9C-101B-9397-08002B2CF9AE}" pid="21" name="IVIDE5F12D2">
    <vt:lpwstr/>
  </property>
  <property fmtid="{D5CDD505-2E9C-101B-9397-08002B2CF9AE}" pid="22" name="IVID274D12D5">
    <vt:lpwstr/>
  </property>
  <property fmtid="{D5CDD505-2E9C-101B-9397-08002B2CF9AE}" pid="23" name="IVID191F0CF2">
    <vt:lpwstr/>
  </property>
  <property fmtid="{D5CDD505-2E9C-101B-9397-08002B2CF9AE}" pid="24" name="IVID202E14EF">
    <vt:lpwstr/>
  </property>
  <property fmtid="{D5CDD505-2E9C-101B-9397-08002B2CF9AE}" pid="25" name="IVID847BBDC9">
    <vt:lpwstr/>
  </property>
  <property fmtid="{D5CDD505-2E9C-101B-9397-08002B2CF9AE}" pid="26" name="IVID2B251201">
    <vt:lpwstr/>
  </property>
</Properties>
</file>